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User Maridell\Desktop\Online-COMFSM\Agenda-Dec-03-2020\"/>
    </mc:Choice>
  </mc:AlternateContent>
  <bookViews>
    <workbookView xWindow="0" yWindow="0" windowWidth="12645" windowHeight="9885" tabRatio="670" firstSheet="4" activeTab="4"/>
  </bookViews>
  <sheets>
    <sheet name="exp line dept" sheetId="47" state="hidden" r:id="rId1"/>
    <sheet name="exp_line office" sheetId="46" state="hidden" r:id="rId2"/>
    <sheet name="instructions_campus" sheetId="45" state="hidden" r:id="rId3"/>
    <sheet name="2017" sheetId="38" state="hidden" r:id="rId4"/>
    <sheet name="2018-2022" sheetId="51" r:id="rId5"/>
    <sheet name="administration" sheetId="48" state="hidden" r:id="rId6"/>
    <sheet name="student services" sheetId="5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1" i="51" l="1"/>
  <c r="K45" i="51"/>
  <c r="K52" i="51"/>
  <c r="K43" i="51"/>
  <c r="K37" i="51"/>
  <c r="K41" i="51"/>
  <c r="K40" i="51"/>
  <c r="K36" i="51"/>
  <c r="K33" i="51"/>
  <c r="K32" i="51"/>
  <c r="K39" i="51"/>
  <c r="K28" i="51"/>
  <c r="K29" i="51"/>
  <c r="K27" i="51"/>
  <c r="K24" i="51"/>
  <c r="K23" i="51"/>
  <c r="K20" i="51"/>
  <c r="K19" i="51"/>
  <c r="K16" i="51"/>
  <c r="K15" i="51"/>
  <c r="K14" i="51"/>
  <c r="K13" i="51"/>
  <c r="K12" i="51"/>
  <c r="K10" i="51"/>
  <c r="K8" i="51" s="1"/>
  <c r="K9" i="51"/>
  <c r="K17" i="51" l="1"/>
  <c r="AG17" i="51" s="1"/>
  <c r="K21" i="51"/>
  <c r="AG21" i="51" s="1"/>
  <c r="K25" i="51"/>
  <c r="AG25" i="51" s="1"/>
  <c r="K47" i="51"/>
  <c r="K53" i="51"/>
  <c r="R29" i="51"/>
  <c r="AF29" i="51" s="1"/>
  <c r="R34" i="51"/>
  <c r="Y20" i="51"/>
  <c r="Y15" i="51"/>
  <c r="Y14" i="51"/>
  <c r="Y13" i="51"/>
  <c r="Y12" i="51"/>
  <c r="Y10" i="51"/>
  <c r="Y8" i="51" s="1"/>
  <c r="Y9" i="51"/>
  <c r="R16" i="51"/>
  <c r="R15" i="51"/>
  <c r="R14" i="51"/>
  <c r="R13" i="51"/>
  <c r="AF13" i="51" s="1"/>
  <c r="R12" i="51"/>
  <c r="R10" i="51"/>
  <c r="R9" i="51"/>
  <c r="AF9" i="51"/>
  <c r="AF11" i="51"/>
  <c r="AF12" i="51"/>
  <c r="AF14" i="51"/>
  <c r="AF16" i="51"/>
  <c r="AF19" i="51"/>
  <c r="AF23" i="51"/>
  <c r="AF24" i="51"/>
  <c r="AF27" i="51"/>
  <c r="AF28" i="51"/>
  <c r="AF30" i="51"/>
  <c r="AF31" i="51"/>
  <c r="AF32" i="51"/>
  <c r="AF33" i="51"/>
  <c r="AF34" i="51"/>
  <c r="AF35" i="51"/>
  <c r="AF36" i="51"/>
  <c r="AF37" i="51"/>
  <c r="AF38" i="51"/>
  <c r="AF39" i="51"/>
  <c r="AF40" i="51"/>
  <c r="AF41" i="51"/>
  <c r="AF42" i="51"/>
  <c r="AF43" i="51"/>
  <c r="AF44" i="51"/>
  <c r="AF45" i="51"/>
  <c r="AF46" i="51"/>
  <c r="AF49" i="51"/>
  <c r="AF50" i="51"/>
  <c r="AF51" i="51"/>
  <c r="AF52" i="51"/>
  <c r="Y25" i="51"/>
  <c r="Y47" i="51"/>
  <c r="Y53" i="51"/>
  <c r="R21" i="51"/>
  <c r="R25" i="51"/>
  <c r="R53" i="51"/>
  <c r="Q8" i="51"/>
  <c r="X8" i="51"/>
  <c r="Q9" i="51"/>
  <c r="X9" i="51"/>
  <c r="AE9" i="51"/>
  <c r="Q10" i="51"/>
  <c r="AE10" i="51" s="1"/>
  <c r="Q12" i="51"/>
  <c r="AE12" i="51" s="1"/>
  <c r="Q13" i="51"/>
  <c r="Q14" i="51"/>
  <c r="AE14" i="51"/>
  <c r="Q15" i="51"/>
  <c r="AE15" i="51" s="1"/>
  <c r="Q16" i="51"/>
  <c r="AE16" i="51" s="1"/>
  <c r="X16" i="51"/>
  <c r="AE11" i="51"/>
  <c r="AE24" i="51"/>
  <c r="AE23" i="51"/>
  <c r="AE25" i="51"/>
  <c r="AE43" i="51"/>
  <c r="AE27" i="51"/>
  <c r="AE32" i="51"/>
  <c r="AE33" i="51"/>
  <c r="AE40" i="51"/>
  <c r="AE46" i="51"/>
  <c r="AE29" i="51"/>
  <c r="AE28" i="51"/>
  <c r="AE39" i="51"/>
  <c r="AE36" i="51"/>
  <c r="AE37" i="51"/>
  <c r="AE45" i="51"/>
  <c r="AE30" i="51"/>
  <c r="AE31" i="51"/>
  <c r="AE34" i="51"/>
  <c r="AE35" i="51"/>
  <c r="AE38" i="51"/>
  <c r="AE41" i="51"/>
  <c r="AE42" i="51"/>
  <c r="AE44" i="51"/>
  <c r="AE20" i="51"/>
  <c r="AE19" i="51"/>
  <c r="AE21" i="51"/>
  <c r="AE51" i="51"/>
  <c r="AE49" i="51"/>
  <c r="AE50" i="51"/>
  <c r="AE52" i="51"/>
  <c r="AD29" i="51"/>
  <c r="AD33" i="51"/>
  <c r="AD35" i="51"/>
  <c r="AD40" i="51"/>
  <c r="AD43" i="51"/>
  <c r="AD27" i="51"/>
  <c r="AD46" i="51"/>
  <c r="AD32" i="51"/>
  <c r="AD34" i="51"/>
  <c r="AD36" i="51"/>
  <c r="AD37" i="51"/>
  <c r="AD38" i="51"/>
  <c r="AD39" i="51"/>
  <c r="AD41" i="51"/>
  <c r="AD42" i="51"/>
  <c r="AD44" i="51"/>
  <c r="AD45" i="51"/>
  <c r="P8" i="51"/>
  <c r="P9" i="51"/>
  <c r="P10" i="51"/>
  <c r="P12" i="51"/>
  <c r="P13" i="51"/>
  <c r="P14" i="51"/>
  <c r="AD14" i="51" s="1"/>
  <c r="P15" i="51"/>
  <c r="P16" i="51"/>
  <c r="AD16" i="51" s="1"/>
  <c r="P21" i="51"/>
  <c r="P25" i="51"/>
  <c r="P47" i="51"/>
  <c r="P53" i="51"/>
  <c r="W8" i="51"/>
  <c r="W9" i="51"/>
  <c r="F7" i="38" s="1"/>
  <c r="W11" i="51"/>
  <c r="W12" i="51"/>
  <c r="F10" i="38" s="1"/>
  <c r="W13" i="51"/>
  <c r="W14" i="51"/>
  <c r="F12" i="38" s="1"/>
  <c r="W15" i="51"/>
  <c r="W21" i="51"/>
  <c r="W25" i="51"/>
  <c r="W47" i="51"/>
  <c r="W53" i="51"/>
  <c r="AD31" i="51"/>
  <c r="AD30" i="51"/>
  <c r="AD28" i="51"/>
  <c r="AD24" i="51"/>
  <c r="AD23" i="51"/>
  <c r="AD20" i="51"/>
  <c r="AD19" i="51"/>
  <c r="AD21" i="51" s="1"/>
  <c r="AD11" i="51"/>
  <c r="AD10" i="51"/>
  <c r="AD9" i="51"/>
  <c r="AB52" i="51"/>
  <c r="AA52" i="51"/>
  <c r="AC52" i="51" s="1"/>
  <c r="AB51" i="51"/>
  <c r="AB53" i="51" s="1"/>
  <c r="D51" i="51"/>
  <c r="AA51" i="51" s="1"/>
  <c r="AA53" i="51" s="1"/>
  <c r="AB50" i="51"/>
  <c r="AA50" i="51"/>
  <c r="AB49" i="51"/>
  <c r="AA49" i="51"/>
  <c r="AB46" i="51"/>
  <c r="AA46" i="51"/>
  <c r="AB45" i="51"/>
  <c r="AA45" i="51"/>
  <c r="AB44" i="51"/>
  <c r="AA44" i="51"/>
  <c r="AC44" i="51" s="1"/>
  <c r="AB43" i="51"/>
  <c r="D43" i="51"/>
  <c r="F43" i="51" s="1"/>
  <c r="AB42" i="51"/>
  <c r="AA42" i="51"/>
  <c r="AB41" i="51"/>
  <c r="AA41" i="51"/>
  <c r="AC41" i="51" s="1"/>
  <c r="E40" i="51"/>
  <c r="AB40" i="51" s="1"/>
  <c r="D40" i="51"/>
  <c r="AA40" i="51"/>
  <c r="AC40" i="51" s="1"/>
  <c r="AB39" i="51"/>
  <c r="AA39" i="51"/>
  <c r="AB38" i="51"/>
  <c r="AA38" i="51"/>
  <c r="AC38" i="51" s="1"/>
  <c r="AB37" i="51"/>
  <c r="T37" i="51"/>
  <c r="AA37" i="51" s="1"/>
  <c r="AB36" i="51"/>
  <c r="AA36" i="51"/>
  <c r="AB35" i="51"/>
  <c r="AA35" i="51"/>
  <c r="AB34" i="51"/>
  <c r="AC34" i="51" s="1"/>
  <c r="AA34" i="51"/>
  <c r="AB33" i="51"/>
  <c r="D33" i="51"/>
  <c r="AA33" i="51" s="1"/>
  <c r="AC33" i="51" s="1"/>
  <c r="AB32" i="51"/>
  <c r="D32" i="51"/>
  <c r="AA32" i="51"/>
  <c r="AB31" i="51"/>
  <c r="AA31" i="51"/>
  <c r="AB30" i="51"/>
  <c r="AA30" i="51"/>
  <c r="N29" i="51"/>
  <c r="N47" i="51" s="1"/>
  <c r="M29" i="51"/>
  <c r="AA29" i="51" s="1"/>
  <c r="AB28" i="51"/>
  <c r="AA28" i="51"/>
  <c r="AB27" i="51"/>
  <c r="D27" i="51"/>
  <c r="M27" i="51"/>
  <c r="T27" i="51"/>
  <c r="V27" i="51" s="1"/>
  <c r="AB24" i="51"/>
  <c r="D24" i="51"/>
  <c r="AA24" i="51"/>
  <c r="AA25" i="51" s="1"/>
  <c r="AB23" i="51"/>
  <c r="AA23" i="51"/>
  <c r="AB20" i="51"/>
  <c r="AA20" i="51"/>
  <c r="AA21" i="51" s="1"/>
  <c r="AB19" i="51"/>
  <c r="AA19" i="51"/>
  <c r="AB16" i="51"/>
  <c r="M16" i="51"/>
  <c r="AA16" i="51" s="1"/>
  <c r="AC16" i="51" s="1"/>
  <c r="AB15" i="51"/>
  <c r="D15" i="51"/>
  <c r="M15" i="51"/>
  <c r="O15" i="51" s="1"/>
  <c r="T15" i="51"/>
  <c r="AB14" i="51"/>
  <c r="D14" i="51"/>
  <c r="F14" i="51" s="1"/>
  <c r="M14" i="51"/>
  <c r="T14" i="51"/>
  <c r="V14" i="51" s="1"/>
  <c r="AB13" i="51"/>
  <c r="D13" i="51"/>
  <c r="M13" i="51"/>
  <c r="T13" i="51"/>
  <c r="AB12" i="51"/>
  <c r="D12" i="51"/>
  <c r="M12" i="51"/>
  <c r="T12" i="51"/>
  <c r="AB11" i="51"/>
  <c r="AA11" i="51"/>
  <c r="AC11" i="51" s="1"/>
  <c r="AB10" i="51"/>
  <c r="AC10" i="51" s="1"/>
  <c r="AA10" i="51"/>
  <c r="AB9" i="51"/>
  <c r="AA9" i="51"/>
  <c r="AC9" i="51" s="1"/>
  <c r="E8" i="51"/>
  <c r="AB8" i="51" s="1"/>
  <c r="AB17" i="51" s="1"/>
  <c r="D8" i="51"/>
  <c r="M8" i="51"/>
  <c r="M17" i="51" s="1"/>
  <c r="T8" i="51"/>
  <c r="V8" i="51" s="1"/>
  <c r="X53" i="51"/>
  <c r="X47" i="51"/>
  <c r="X25" i="51"/>
  <c r="X21" i="51"/>
  <c r="Q53" i="51"/>
  <c r="Q47" i="51"/>
  <c r="Q25" i="51"/>
  <c r="Q21" i="51"/>
  <c r="E47" i="51"/>
  <c r="U53" i="51"/>
  <c r="V52" i="51"/>
  <c r="V51" i="51"/>
  <c r="V50" i="51"/>
  <c r="V53" i="51" s="1"/>
  <c r="V49" i="51"/>
  <c r="U47" i="51"/>
  <c r="V46" i="51"/>
  <c r="V45" i="51"/>
  <c r="V44" i="51"/>
  <c r="V43" i="51"/>
  <c r="V42" i="51"/>
  <c r="V41" i="51"/>
  <c r="V40" i="51"/>
  <c r="V39" i="51"/>
  <c r="V38" i="51"/>
  <c r="V36" i="51"/>
  <c r="V35" i="51"/>
  <c r="V34" i="51"/>
  <c r="V33" i="51"/>
  <c r="V32" i="51"/>
  <c r="V31" i="51"/>
  <c r="V29" i="51"/>
  <c r="V28" i="51"/>
  <c r="U25" i="51"/>
  <c r="V24" i="51"/>
  <c r="V23" i="51"/>
  <c r="U21" i="51"/>
  <c r="V20" i="51"/>
  <c r="V19" i="51"/>
  <c r="U17" i="51"/>
  <c r="V16" i="51"/>
  <c r="V11" i="51"/>
  <c r="V10" i="51"/>
  <c r="V9" i="51"/>
  <c r="N53" i="51"/>
  <c r="O52" i="51"/>
  <c r="O51" i="51"/>
  <c r="O50" i="51"/>
  <c r="O49" i="51"/>
  <c r="O46" i="51"/>
  <c r="O45" i="51"/>
  <c r="O44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O28" i="51"/>
  <c r="N25" i="51"/>
  <c r="O24" i="51"/>
  <c r="O23" i="51"/>
  <c r="O25" i="51" s="1"/>
  <c r="N21" i="51"/>
  <c r="O20" i="51"/>
  <c r="O19" i="51"/>
  <c r="N17" i="51"/>
  <c r="O11" i="51"/>
  <c r="O10" i="51"/>
  <c r="O9" i="51"/>
  <c r="E53" i="51"/>
  <c r="E25" i="51"/>
  <c r="E21" i="51"/>
  <c r="F52" i="51"/>
  <c r="F50" i="51"/>
  <c r="F49" i="51"/>
  <c r="F46" i="51"/>
  <c r="F45" i="51"/>
  <c r="F44" i="51"/>
  <c r="F42" i="51"/>
  <c r="F41" i="51"/>
  <c r="F39" i="51"/>
  <c r="F38" i="51"/>
  <c r="F37" i="51"/>
  <c r="F36" i="51"/>
  <c r="F35" i="51"/>
  <c r="F34" i="51"/>
  <c r="F31" i="51"/>
  <c r="F29" i="51"/>
  <c r="F28" i="51"/>
  <c r="F23" i="51"/>
  <c r="F20" i="51"/>
  <c r="F21" i="51" s="1"/>
  <c r="F19" i="51"/>
  <c r="F16" i="51"/>
  <c r="F11" i="51"/>
  <c r="F10" i="51"/>
  <c r="F9" i="51"/>
  <c r="V25" i="51"/>
  <c r="V21" i="51"/>
  <c r="O21" i="51"/>
  <c r="F29" i="38"/>
  <c r="D41" i="38"/>
  <c r="F35" i="38"/>
  <c r="F44" i="38"/>
  <c r="E44" i="38"/>
  <c r="D44" i="38"/>
  <c r="F32" i="38"/>
  <c r="F27" i="51"/>
  <c r="D30" i="38"/>
  <c r="D31" i="38"/>
  <c r="D18" i="38"/>
  <c r="D17" i="38"/>
  <c r="H17" i="38" s="1"/>
  <c r="D6" i="38"/>
  <c r="E6" i="38"/>
  <c r="D7" i="38"/>
  <c r="E7" i="38"/>
  <c r="H7" i="38" s="1"/>
  <c r="D8" i="38"/>
  <c r="D10" i="38"/>
  <c r="E10" i="38"/>
  <c r="H10" i="38" s="1"/>
  <c r="D11" i="38"/>
  <c r="E11" i="38"/>
  <c r="D12" i="38"/>
  <c r="E12" i="38"/>
  <c r="D13" i="38"/>
  <c r="E13" i="38"/>
  <c r="F13" i="38"/>
  <c r="F50" i="38"/>
  <c r="F49" i="38"/>
  <c r="F48" i="38"/>
  <c r="F47" i="38"/>
  <c r="F43" i="38"/>
  <c r="F42" i="38"/>
  <c r="F41" i="38"/>
  <c r="F40" i="38"/>
  <c r="F39" i="38"/>
  <c r="F38" i="38"/>
  <c r="F37" i="38"/>
  <c r="F36" i="38"/>
  <c r="F34" i="38"/>
  <c r="F33" i="38"/>
  <c r="H33" i="38" s="1"/>
  <c r="F31" i="38"/>
  <c r="F30" i="38"/>
  <c r="F28" i="38"/>
  <c r="F27" i="38"/>
  <c r="F26" i="38"/>
  <c r="F22" i="38"/>
  <c r="F23" i="38" s="1"/>
  <c r="F21" i="38"/>
  <c r="F18" i="38"/>
  <c r="F17" i="38"/>
  <c r="F14" i="38"/>
  <c r="F9" i="38"/>
  <c r="F8" i="38"/>
  <c r="E50" i="38"/>
  <c r="E49" i="38"/>
  <c r="E48" i="38"/>
  <c r="E47" i="38"/>
  <c r="E43" i="38"/>
  <c r="E42" i="38"/>
  <c r="E41" i="38"/>
  <c r="E40" i="38"/>
  <c r="H40" i="38" s="1"/>
  <c r="E39" i="38"/>
  <c r="E38" i="38"/>
  <c r="E37" i="38"/>
  <c r="E36" i="38"/>
  <c r="E35" i="38"/>
  <c r="E34" i="38"/>
  <c r="E33" i="38"/>
  <c r="E32" i="38"/>
  <c r="E31" i="38"/>
  <c r="E30" i="38"/>
  <c r="H30" i="38" s="1"/>
  <c r="E29" i="38"/>
  <c r="E28" i="38"/>
  <c r="H28" i="38" s="1"/>
  <c r="E26" i="38"/>
  <c r="E22" i="38"/>
  <c r="E23" i="38" s="1"/>
  <c r="E21" i="38"/>
  <c r="E18" i="38"/>
  <c r="E19" i="38" s="1"/>
  <c r="E17" i="38"/>
  <c r="E9" i="38"/>
  <c r="D50" i="38"/>
  <c r="D49" i="38"/>
  <c r="D51" i="38" s="1"/>
  <c r="D48" i="38"/>
  <c r="D47" i="38"/>
  <c r="D43" i="38"/>
  <c r="D42" i="38"/>
  <c r="H42" i="38" s="1"/>
  <c r="D40" i="38"/>
  <c r="D39" i="38"/>
  <c r="H39" i="38" s="1"/>
  <c r="D37" i="38"/>
  <c r="D36" i="38"/>
  <c r="H36" i="38" s="1"/>
  <c r="D35" i="38"/>
  <c r="D34" i="38"/>
  <c r="H34" i="38" s="1"/>
  <c r="D33" i="38"/>
  <c r="D32" i="38"/>
  <c r="D29" i="38"/>
  <c r="D28" i="38"/>
  <c r="D27" i="38"/>
  <c r="D26" i="38"/>
  <c r="H26" i="38" s="1"/>
  <c r="D21" i="38"/>
  <c r="G51" i="38"/>
  <c r="G45" i="38"/>
  <c r="G15" i="38"/>
  <c r="G54" i="38" s="1"/>
  <c r="G19" i="38"/>
  <c r="G23" i="38"/>
  <c r="V15" i="51"/>
  <c r="V12" i="51"/>
  <c r="O14" i="51"/>
  <c r="O13" i="51"/>
  <c r="F15" i="51"/>
  <c r="F13" i="51"/>
  <c r="F12" i="51"/>
  <c r="AD52" i="51"/>
  <c r="AD50" i="51"/>
  <c r="AD49" i="51"/>
  <c r="AC49" i="51"/>
  <c r="AC19" i="51"/>
  <c r="D21" i="51"/>
  <c r="T53" i="51"/>
  <c r="M25" i="51"/>
  <c r="T21" i="51"/>
  <c r="T25" i="51"/>
  <c r="M21" i="51"/>
  <c r="M53" i="51"/>
  <c r="P46" i="45"/>
  <c r="G46" i="45"/>
  <c r="Q46" i="45" s="1"/>
  <c r="P45" i="45"/>
  <c r="G45" i="45"/>
  <c r="P44" i="45"/>
  <c r="G44" i="45"/>
  <c r="P41" i="45"/>
  <c r="Q41" i="45" s="1"/>
  <c r="G41" i="45"/>
  <c r="P40" i="45"/>
  <c r="G40" i="45"/>
  <c r="Q40" i="45" s="1"/>
  <c r="P39" i="45"/>
  <c r="Q39" i="45" s="1"/>
  <c r="G39" i="45"/>
  <c r="P38" i="45"/>
  <c r="G38" i="45"/>
  <c r="Q38" i="45" s="1"/>
  <c r="P37" i="45"/>
  <c r="Q37" i="45" s="1"/>
  <c r="G37" i="45"/>
  <c r="P36" i="45"/>
  <c r="G36" i="45"/>
  <c r="Q36" i="45" s="1"/>
  <c r="P35" i="45"/>
  <c r="Q35" i="45" s="1"/>
  <c r="G35" i="45"/>
  <c r="P34" i="45"/>
  <c r="G34" i="45"/>
  <c r="Q34" i="45" s="1"/>
  <c r="P33" i="45"/>
  <c r="G33" i="45"/>
  <c r="P32" i="45"/>
  <c r="G32" i="45"/>
  <c r="Q32" i="45" s="1"/>
  <c r="P31" i="45"/>
  <c r="Q31" i="45" s="1"/>
  <c r="G31" i="45"/>
  <c r="P30" i="45"/>
  <c r="G30" i="45"/>
  <c r="Q30" i="45" s="1"/>
  <c r="P29" i="45"/>
  <c r="Q29" i="45" s="1"/>
  <c r="G29" i="45"/>
  <c r="P28" i="45"/>
  <c r="G28" i="45"/>
  <c r="Q28" i="45" s="1"/>
  <c r="P27" i="45"/>
  <c r="G27" i="45"/>
  <c r="P26" i="45"/>
  <c r="G26" i="45"/>
  <c r="P23" i="45"/>
  <c r="P24" i="45" s="1"/>
  <c r="G23" i="45"/>
  <c r="G16" i="45"/>
  <c r="G15" i="45"/>
  <c r="Q15" i="45" s="1"/>
  <c r="G14" i="45"/>
  <c r="G13" i="45"/>
  <c r="G12" i="45"/>
  <c r="G11" i="45"/>
  <c r="Q11" i="45" s="1"/>
  <c r="G10" i="45"/>
  <c r="G9" i="45"/>
  <c r="G8" i="45"/>
  <c r="G7" i="45"/>
  <c r="AN57" i="46"/>
  <c r="AD57" i="46"/>
  <c r="X57" i="46"/>
  <c r="N57" i="46"/>
  <c r="I57" i="46"/>
  <c r="AN56" i="46"/>
  <c r="AD56" i="46"/>
  <c r="X56" i="46"/>
  <c r="AP56" i="46" s="1"/>
  <c r="N56" i="46"/>
  <c r="I56" i="46"/>
  <c r="AN55" i="46"/>
  <c r="AD55" i="46"/>
  <c r="AD58" i="46" s="1"/>
  <c r="X55" i="46"/>
  <c r="N55" i="46"/>
  <c r="I55" i="46"/>
  <c r="AN52" i="46"/>
  <c r="AD52" i="46"/>
  <c r="X52" i="46"/>
  <c r="N52" i="46"/>
  <c r="I52" i="46"/>
  <c r="AP52" i="46" s="1"/>
  <c r="AN51" i="46"/>
  <c r="AD51" i="46"/>
  <c r="X51" i="46"/>
  <c r="N51" i="46"/>
  <c r="I51" i="46"/>
  <c r="AN50" i="46"/>
  <c r="AD50" i="46"/>
  <c r="X50" i="46"/>
  <c r="N50" i="46"/>
  <c r="I50" i="46"/>
  <c r="AN49" i="46"/>
  <c r="AD49" i="46"/>
  <c r="AP49" i="46" s="1"/>
  <c r="X49" i="46"/>
  <c r="N49" i="46"/>
  <c r="I49" i="46"/>
  <c r="AN48" i="46"/>
  <c r="AD48" i="46"/>
  <c r="X48" i="46"/>
  <c r="N48" i="46"/>
  <c r="I48" i="46"/>
  <c r="AP48" i="46" s="1"/>
  <c r="AN47" i="46"/>
  <c r="AD47" i="46"/>
  <c r="X47" i="46"/>
  <c r="N47" i="46"/>
  <c r="I47" i="46"/>
  <c r="AN46" i="46"/>
  <c r="AD46" i="46"/>
  <c r="X46" i="46"/>
  <c r="N46" i="46"/>
  <c r="I46" i="46"/>
  <c r="AN45" i="46"/>
  <c r="AD45" i="46"/>
  <c r="X45" i="46"/>
  <c r="N45" i="46"/>
  <c r="I45" i="46"/>
  <c r="AN44" i="46"/>
  <c r="AD44" i="46"/>
  <c r="X44" i="46"/>
  <c r="N44" i="46"/>
  <c r="I44" i="46"/>
  <c r="AP44" i="46" s="1"/>
  <c r="AN43" i="46"/>
  <c r="AD43" i="46"/>
  <c r="X43" i="46"/>
  <c r="N43" i="46"/>
  <c r="I43" i="46"/>
  <c r="AN42" i="46"/>
  <c r="AD42" i="46"/>
  <c r="X42" i="46"/>
  <c r="N42" i="46"/>
  <c r="I42" i="46"/>
  <c r="AN41" i="46"/>
  <c r="AD41" i="46"/>
  <c r="X41" i="46"/>
  <c r="N41" i="46"/>
  <c r="I41" i="46"/>
  <c r="AN40" i="46"/>
  <c r="AD40" i="46"/>
  <c r="X40" i="46"/>
  <c r="N40" i="46"/>
  <c r="I40" i="46"/>
  <c r="AP40" i="46" s="1"/>
  <c r="AN39" i="46"/>
  <c r="AD39" i="46"/>
  <c r="X39" i="46"/>
  <c r="N39" i="46"/>
  <c r="AP39" i="46" s="1"/>
  <c r="I39" i="46"/>
  <c r="AN38" i="46"/>
  <c r="AD38" i="46"/>
  <c r="X38" i="46"/>
  <c r="AP38" i="46" s="1"/>
  <c r="N38" i="46"/>
  <c r="I38" i="46"/>
  <c r="AN37" i="46"/>
  <c r="AD37" i="46"/>
  <c r="AP37" i="46" s="1"/>
  <c r="X37" i="46"/>
  <c r="N37" i="46"/>
  <c r="I37" i="46"/>
  <c r="AN36" i="46"/>
  <c r="AD36" i="46"/>
  <c r="X36" i="46"/>
  <c r="N36" i="46"/>
  <c r="I36" i="46"/>
  <c r="AP36" i="46" s="1"/>
  <c r="AN35" i="46"/>
  <c r="AD35" i="46"/>
  <c r="X35" i="46"/>
  <c r="N35" i="46"/>
  <c r="I35" i="46"/>
  <c r="AN34" i="46"/>
  <c r="AD34" i="46"/>
  <c r="X34" i="46"/>
  <c r="N34" i="46"/>
  <c r="I34" i="46"/>
  <c r="AN33" i="46"/>
  <c r="AD33" i="46"/>
  <c r="X33" i="46"/>
  <c r="N33" i="46"/>
  <c r="I33" i="46"/>
  <c r="AN32" i="46"/>
  <c r="AD32" i="46"/>
  <c r="X32" i="46"/>
  <c r="N32" i="46"/>
  <c r="I32" i="46"/>
  <c r="AP32" i="46" s="1"/>
  <c r="AN31" i="46"/>
  <c r="AD31" i="46"/>
  <c r="X31" i="46"/>
  <c r="N31" i="46"/>
  <c r="I31" i="46"/>
  <c r="AN30" i="46"/>
  <c r="AD30" i="46"/>
  <c r="X30" i="46"/>
  <c r="N30" i="46"/>
  <c r="I30" i="46"/>
  <c r="AN29" i="46"/>
  <c r="AD29" i="46"/>
  <c r="AD53" i="46" s="1"/>
  <c r="X29" i="46"/>
  <c r="N29" i="46"/>
  <c r="I29" i="46"/>
  <c r="AN26" i="46"/>
  <c r="AD26" i="46"/>
  <c r="AD27" i="46" s="1"/>
  <c r="X26" i="46"/>
  <c r="N26" i="46"/>
  <c r="I26" i="46"/>
  <c r="AP26" i="46" s="1"/>
  <c r="AN25" i="46"/>
  <c r="AD25" i="46"/>
  <c r="X25" i="46"/>
  <c r="N25" i="46"/>
  <c r="I25" i="46"/>
  <c r="AN24" i="46"/>
  <c r="AD24" i="46"/>
  <c r="X24" i="46"/>
  <c r="AP24" i="46" s="1"/>
  <c r="N24" i="46"/>
  <c r="I24" i="46"/>
  <c r="AN21" i="46"/>
  <c r="AD21" i="46"/>
  <c r="X21" i="46"/>
  <c r="N21" i="46"/>
  <c r="I21" i="46"/>
  <c r="AN20" i="46"/>
  <c r="AN22" i="46" s="1"/>
  <c r="AD20" i="46"/>
  <c r="X20" i="46"/>
  <c r="N20" i="46"/>
  <c r="I20" i="46"/>
  <c r="I22" i="46" s="1"/>
  <c r="AN17" i="46"/>
  <c r="AD17" i="46"/>
  <c r="X17" i="46"/>
  <c r="N17" i="46"/>
  <c r="I17" i="46"/>
  <c r="AN16" i="46"/>
  <c r="AD16" i="46"/>
  <c r="X16" i="46"/>
  <c r="N16" i="46"/>
  <c r="I16" i="46"/>
  <c r="AN15" i="46"/>
  <c r="AD15" i="46"/>
  <c r="X15" i="46"/>
  <c r="N15" i="46"/>
  <c r="I15" i="46"/>
  <c r="AN14" i="46"/>
  <c r="AD14" i="46"/>
  <c r="X14" i="46"/>
  <c r="N14" i="46"/>
  <c r="I14" i="46"/>
  <c r="AP14" i="46" s="1"/>
  <c r="AN13" i="46"/>
  <c r="AD13" i="46"/>
  <c r="X13" i="46"/>
  <c r="N13" i="46"/>
  <c r="I13" i="46"/>
  <c r="AN12" i="46"/>
  <c r="AD12" i="46"/>
  <c r="X12" i="46"/>
  <c r="N12" i="46"/>
  <c r="I12" i="46"/>
  <c r="AN11" i="46"/>
  <c r="AD11" i="46"/>
  <c r="X11" i="46"/>
  <c r="AP11" i="46" s="1"/>
  <c r="N11" i="46"/>
  <c r="I11" i="46"/>
  <c r="AN10" i="46"/>
  <c r="AD10" i="46"/>
  <c r="X10" i="46"/>
  <c r="N10" i="46"/>
  <c r="I10" i="46"/>
  <c r="AP10" i="46" s="1"/>
  <c r="AN9" i="46"/>
  <c r="AD9" i="46"/>
  <c r="X9" i="46"/>
  <c r="N9" i="46"/>
  <c r="AP9" i="46" s="1"/>
  <c r="I9" i="46"/>
  <c r="AN8" i="46"/>
  <c r="AD8" i="46"/>
  <c r="X8" i="46"/>
  <c r="N8" i="46"/>
  <c r="I8" i="46"/>
  <c r="AN7" i="46"/>
  <c r="AD7" i="46"/>
  <c r="AD18" i="46" s="1"/>
  <c r="X7" i="46"/>
  <c r="N7" i="46"/>
  <c r="I7" i="46"/>
  <c r="P14" i="45"/>
  <c r="Q14" i="45" s="1"/>
  <c r="J52" i="47"/>
  <c r="J48" i="47"/>
  <c r="L48" i="47"/>
  <c r="I14" i="47"/>
  <c r="U18" i="46"/>
  <c r="C18" i="47"/>
  <c r="C22" i="47"/>
  <c r="C27" i="47"/>
  <c r="C53" i="47"/>
  <c r="C58" i="47"/>
  <c r="C59" i="47"/>
  <c r="L6" i="47"/>
  <c r="L7" i="47"/>
  <c r="L8" i="47"/>
  <c r="L9" i="47"/>
  <c r="L10" i="47"/>
  <c r="L11" i="47"/>
  <c r="L12" i="47"/>
  <c r="L13" i="47"/>
  <c r="L15" i="47"/>
  <c r="L16" i="47"/>
  <c r="L17" i="47"/>
  <c r="L20" i="47"/>
  <c r="L22" i="47" s="1"/>
  <c r="M22" i="47" s="1"/>
  <c r="J21" i="47"/>
  <c r="L21" i="47"/>
  <c r="L24" i="47"/>
  <c r="L25" i="47"/>
  <c r="L26" i="47"/>
  <c r="L29" i="47"/>
  <c r="L30" i="47"/>
  <c r="L31" i="47"/>
  <c r="L32" i="47"/>
  <c r="L33" i="47"/>
  <c r="L34" i="47"/>
  <c r="L35" i="47"/>
  <c r="L36" i="47"/>
  <c r="L37" i="47"/>
  <c r="L38" i="47"/>
  <c r="L39" i="47"/>
  <c r="L40" i="47"/>
  <c r="L41" i="47"/>
  <c r="L42" i="47"/>
  <c r="L43" i="47"/>
  <c r="L44" i="47"/>
  <c r="L45" i="47"/>
  <c r="L46" i="47"/>
  <c r="L47" i="47"/>
  <c r="L49" i="47"/>
  <c r="L50" i="47"/>
  <c r="L51" i="47"/>
  <c r="L52" i="47"/>
  <c r="L55" i="47"/>
  <c r="L56" i="47"/>
  <c r="L57" i="47"/>
  <c r="D18" i="47"/>
  <c r="D22" i="47"/>
  <c r="D27" i="47"/>
  <c r="D53" i="47"/>
  <c r="D59" i="47" s="1"/>
  <c r="D58" i="47"/>
  <c r="E18" i="47"/>
  <c r="E22" i="47"/>
  <c r="E27" i="47"/>
  <c r="E59" i="47" s="1"/>
  <c r="E53" i="47"/>
  <c r="E58" i="47"/>
  <c r="F18" i="47"/>
  <c r="F22" i="47"/>
  <c r="F27" i="47"/>
  <c r="F53" i="47"/>
  <c r="F58" i="47"/>
  <c r="F59" i="47"/>
  <c r="G18" i="47"/>
  <c r="G22" i="47"/>
  <c r="G27" i="47"/>
  <c r="G53" i="47"/>
  <c r="G58" i="47"/>
  <c r="H18" i="47"/>
  <c r="H22" i="47"/>
  <c r="H27" i="47"/>
  <c r="H59" i="47" s="1"/>
  <c r="H53" i="47"/>
  <c r="H58" i="47"/>
  <c r="I22" i="47"/>
  <c r="I27" i="47"/>
  <c r="I53" i="47"/>
  <c r="I58" i="47"/>
  <c r="J18" i="47"/>
  <c r="J22" i="47"/>
  <c r="J27" i="47"/>
  <c r="J53" i="47"/>
  <c r="J58" i="47"/>
  <c r="J59" i="47"/>
  <c r="K18" i="47"/>
  <c r="K22" i="47"/>
  <c r="K27" i="47"/>
  <c r="K53" i="47"/>
  <c r="K59" i="47" s="1"/>
  <c r="K58" i="47"/>
  <c r="L34" i="50"/>
  <c r="D19" i="48"/>
  <c r="L6" i="50"/>
  <c r="L15" i="50" s="1"/>
  <c r="L7" i="50"/>
  <c r="L8" i="50"/>
  <c r="L9" i="50"/>
  <c r="L10" i="50"/>
  <c r="L11" i="50"/>
  <c r="L12" i="50"/>
  <c r="L13" i="50"/>
  <c r="L14" i="50"/>
  <c r="L17" i="50"/>
  <c r="L18" i="50"/>
  <c r="L21" i="50"/>
  <c r="L22" i="50"/>
  <c r="L24" i="50"/>
  <c r="L25" i="50"/>
  <c r="L26" i="50"/>
  <c r="L27" i="50"/>
  <c r="L28" i="50"/>
  <c r="L29" i="50"/>
  <c r="L30" i="50"/>
  <c r="L31" i="50"/>
  <c r="L32" i="50"/>
  <c r="L33" i="50"/>
  <c r="L35" i="50"/>
  <c r="L38" i="50"/>
  <c r="L40" i="50" s="1"/>
  <c r="L39" i="50"/>
  <c r="K15" i="50"/>
  <c r="K19" i="50"/>
  <c r="K22" i="50"/>
  <c r="K41" i="50" s="1"/>
  <c r="K36" i="50"/>
  <c r="K40" i="50"/>
  <c r="J15" i="50"/>
  <c r="J19" i="50"/>
  <c r="J22" i="50"/>
  <c r="J36" i="50"/>
  <c r="J40" i="50"/>
  <c r="I15" i="50"/>
  <c r="I41" i="50" s="1"/>
  <c r="I19" i="50"/>
  <c r="I22" i="50"/>
  <c r="I36" i="50"/>
  <c r="I40" i="50"/>
  <c r="H15" i="50"/>
  <c r="H19" i="50"/>
  <c r="H22" i="50"/>
  <c r="H36" i="50"/>
  <c r="H40" i="50"/>
  <c r="G15" i="50"/>
  <c r="G19" i="50"/>
  <c r="G22" i="50"/>
  <c r="G36" i="50"/>
  <c r="G40" i="50"/>
  <c r="F15" i="50"/>
  <c r="F19" i="50"/>
  <c r="F22" i="50"/>
  <c r="F36" i="50"/>
  <c r="F40" i="50"/>
  <c r="E15" i="50"/>
  <c r="E41" i="50" s="1"/>
  <c r="E19" i="50"/>
  <c r="E22" i="50"/>
  <c r="E36" i="50"/>
  <c r="E40" i="50"/>
  <c r="D15" i="50"/>
  <c r="D19" i="50"/>
  <c r="D22" i="50"/>
  <c r="D36" i="50"/>
  <c r="D40" i="50"/>
  <c r="Q23" i="45"/>
  <c r="Q24" i="45" s="1"/>
  <c r="G20" i="45"/>
  <c r="P20" i="45"/>
  <c r="G19" i="45"/>
  <c r="G21" i="45" s="1"/>
  <c r="P19" i="45"/>
  <c r="P16" i="45"/>
  <c r="Q16" i="45"/>
  <c r="P15" i="45"/>
  <c r="P13" i="45"/>
  <c r="P12" i="45"/>
  <c r="Q12" i="45" s="1"/>
  <c r="P11" i="45"/>
  <c r="P10" i="45"/>
  <c r="Q10" i="45"/>
  <c r="P9" i="45"/>
  <c r="P8" i="45"/>
  <c r="Q8" i="45"/>
  <c r="P7" i="45"/>
  <c r="P17" i="45" s="1"/>
  <c r="G6" i="45"/>
  <c r="P6" i="45"/>
  <c r="D15" i="48"/>
  <c r="D24" i="48"/>
  <c r="D38" i="48"/>
  <c r="D42" i="48"/>
  <c r="E15" i="48"/>
  <c r="E19" i="48"/>
  <c r="E43" i="48" s="1"/>
  <c r="E24" i="48"/>
  <c r="E38" i="48"/>
  <c r="E42" i="48"/>
  <c r="F15" i="48"/>
  <c r="F43" i="48" s="1"/>
  <c r="F19" i="48"/>
  <c r="F24" i="48"/>
  <c r="F38" i="48"/>
  <c r="F42" i="48"/>
  <c r="G15" i="48"/>
  <c r="G19" i="48"/>
  <c r="G24" i="48"/>
  <c r="G38" i="48"/>
  <c r="G42" i="48"/>
  <c r="H6" i="48"/>
  <c r="H7" i="48"/>
  <c r="H8" i="48"/>
  <c r="H9" i="48"/>
  <c r="H10" i="48"/>
  <c r="H11" i="48"/>
  <c r="H12" i="48"/>
  <c r="H13" i="48"/>
  <c r="H14" i="48"/>
  <c r="H17" i="48"/>
  <c r="H18" i="48"/>
  <c r="H19" i="48" s="1"/>
  <c r="H21" i="48"/>
  <c r="H22" i="48"/>
  <c r="H23" i="48"/>
  <c r="H24" i="48" s="1"/>
  <c r="H26" i="48"/>
  <c r="H38" i="48" s="1"/>
  <c r="H27" i="48"/>
  <c r="H28" i="48"/>
  <c r="H29" i="48"/>
  <c r="H30" i="48"/>
  <c r="H31" i="48"/>
  <c r="H32" i="48"/>
  <c r="H33" i="48"/>
  <c r="H34" i="48"/>
  <c r="H35" i="48"/>
  <c r="H36" i="48"/>
  <c r="H37" i="48"/>
  <c r="H40" i="48"/>
  <c r="H42" i="48" s="1"/>
  <c r="H41" i="48"/>
  <c r="Z18" i="46"/>
  <c r="Z22" i="46"/>
  <c r="Z27" i="46"/>
  <c r="Z53" i="46"/>
  <c r="Z58" i="46"/>
  <c r="AA18" i="46"/>
  <c r="AA22" i="46"/>
  <c r="AA27" i="46"/>
  <c r="AA53" i="46"/>
  <c r="AA58" i="46"/>
  <c r="AB18" i="46"/>
  <c r="AB22" i="46"/>
  <c r="AB27" i="46"/>
  <c r="AB53" i="46"/>
  <c r="AB59" i="46" s="1"/>
  <c r="AB58" i="46"/>
  <c r="AC18" i="46"/>
  <c r="AC22" i="46"/>
  <c r="AC27" i="46"/>
  <c r="AC59" i="46" s="1"/>
  <c r="AC53" i="46"/>
  <c r="AC58" i="46"/>
  <c r="P18" i="46"/>
  <c r="P22" i="46"/>
  <c r="P27" i="46"/>
  <c r="P53" i="46"/>
  <c r="P58" i="46"/>
  <c r="Q18" i="46"/>
  <c r="Q22" i="46"/>
  <c r="Q27" i="46"/>
  <c r="Q53" i="46"/>
  <c r="Q58" i="46"/>
  <c r="R18" i="46"/>
  <c r="R22" i="46"/>
  <c r="R27" i="46"/>
  <c r="R59" i="46" s="1"/>
  <c r="R53" i="46"/>
  <c r="R58" i="46"/>
  <c r="S18" i="46"/>
  <c r="S22" i="46"/>
  <c r="S59" i="46" s="1"/>
  <c r="S27" i="46"/>
  <c r="S53" i="46"/>
  <c r="S58" i="46"/>
  <c r="T18" i="46"/>
  <c r="T22" i="46"/>
  <c r="T27" i="46"/>
  <c r="T53" i="46"/>
  <c r="T58" i="46"/>
  <c r="U22" i="46"/>
  <c r="U27" i="46"/>
  <c r="U53" i="46"/>
  <c r="U58" i="46"/>
  <c r="V18" i="46"/>
  <c r="V22" i="46"/>
  <c r="V27" i="46"/>
  <c r="V53" i="46"/>
  <c r="V58" i="46"/>
  <c r="W18" i="46"/>
  <c r="W22" i="46"/>
  <c r="W27" i="46"/>
  <c r="W53" i="46"/>
  <c r="W58" i="46"/>
  <c r="K18" i="46"/>
  <c r="K22" i="46"/>
  <c r="K59" i="46" s="1"/>
  <c r="K27" i="46"/>
  <c r="K53" i="46"/>
  <c r="K58" i="46"/>
  <c r="L18" i="46"/>
  <c r="L22" i="46"/>
  <c r="L27" i="46"/>
  <c r="L53" i="46"/>
  <c r="L58" i="46"/>
  <c r="M18" i="46"/>
  <c r="M22" i="46"/>
  <c r="M27" i="46"/>
  <c r="M53" i="46"/>
  <c r="M58" i="46"/>
  <c r="E18" i="46"/>
  <c r="E22" i="46"/>
  <c r="E27" i="46"/>
  <c r="E53" i="46"/>
  <c r="E58" i="46"/>
  <c r="F18" i="46"/>
  <c r="F22" i="46"/>
  <c r="F27" i="46"/>
  <c r="F53" i="46"/>
  <c r="F58" i="46"/>
  <c r="G18" i="46"/>
  <c r="G22" i="46"/>
  <c r="G27" i="46"/>
  <c r="G53" i="46"/>
  <c r="G58" i="46"/>
  <c r="H18" i="46"/>
  <c r="H22" i="46"/>
  <c r="H27" i="46"/>
  <c r="H53" i="46"/>
  <c r="H58" i="46"/>
  <c r="I6" i="46"/>
  <c r="N6" i="46"/>
  <c r="X6" i="46"/>
  <c r="AD6" i="46"/>
  <c r="AN6" i="46"/>
  <c r="AN18" i="46" s="1"/>
  <c r="AN27" i="46"/>
  <c r="AN58" i="46"/>
  <c r="AM18" i="46"/>
  <c r="AM22" i="46"/>
  <c r="AM27" i="46"/>
  <c r="AM53" i="46"/>
  <c r="AM58" i="46"/>
  <c r="AL18" i="46"/>
  <c r="AL22" i="46"/>
  <c r="AL27" i="46"/>
  <c r="AL59" i="46" s="1"/>
  <c r="AL53" i="46"/>
  <c r="AL58" i="46"/>
  <c r="AK18" i="46"/>
  <c r="AK22" i="46"/>
  <c r="AK59" i="46" s="1"/>
  <c r="AK27" i="46"/>
  <c r="AK53" i="46"/>
  <c r="AK58" i="46"/>
  <c r="AJ18" i="46"/>
  <c r="AJ22" i="46"/>
  <c r="AJ27" i="46"/>
  <c r="AJ53" i="46"/>
  <c r="AJ58" i="46"/>
  <c r="AI18" i="46"/>
  <c r="AI22" i="46"/>
  <c r="AI27" i="46"/>
  <c r="AI53" i="46"/>
  <c r="AI59" i="46" s="1"/>
  <c r="AI58" i="46"/>
  <c r="AH18" i="46"/>
  <c r="AH22" i="46"/>
  <c r="AH27" i="46"/>
  <c r="AH59" i="46" s="1"/>
  <c r="AH53" i="46"/>
  <c r="AH58" i="46"/>
  <c r="AG18" i="46"/>
  <c r="AG22" i="46"/>
  <c r="AG59" i="46" s="1"/>
  <c r="AG27" i="46"/>
  <c r="AG53" i="46"/>
  <c r="AG58" i="46"/>
  <c r="AF18" i="46"/>
  <c r="AF22" i="46"/>
  <c r="AF27" i="46"/>
  <c r="AF53" i="46"/>
  <c r="AF58" i="46"/>
  <c r="N22" i="46"/>
  <c r="C18" i="46"/>
  <c r="C59" i="46" s="1"/>
  <c r="C22" i="46"/>
  <c r="C27" i="46"/>
  <c r="C53" i="46"/>
  <c r="C58" i="46"/>
  <c r="H17" i="45"/>
  <c r="H21" i="45"/>
  <c r="H24" i="45"/>
  <c r="H42" i="45"/>
  <c r="H47" i="45"/>
  <c r="I17" i="45"/>
  <c r="I21" i="45"/>
  <c r="I24" i="45"/>
  <c r="I42" i="45"/>
  <c r="I47" i="45"/>
  <c r="J17" i="45"/>
  <c r="J21" i="45"/>
  <c r="J48" i="45" s="1"/>
  <c r="J24" i="45"/>
  <c r="J42" i="45"/>
  <c r="J47" i="45"/>
  <c r="K17" i="45"/>
  <c r="K21" i="45"/>
  <c r="K24" i="45"/>
  <c r="K42" i="45"/>
  <c r="K47" i="45"/>
  <c r="L17" i="45"/>
  <c r="L21" i="45"/>
  <c r="L24" i="45"/>
  <c r="L42" i="45"/>
  <c r="L48" i="45" s="1"/>
  <c r="L47" i="45"/>
  <c r="M17" i="45"/>
  <c r="M21" i="45"/>
  <c r="M24" i="45"/>
  <c r="M42" i="45"/>
  <c r="M47" i="45"/>
  <c r="N17" i="45"/>
  <c r="N21" i="45"/>
  <c r="N24" i="45"/>
  <c r="N42" i="45"/>
  <c r="N47" i="45"/>
  <c r="O17" i="45"/>
  <c r="O21" i="45"/>
  <c r="O24" i="45"/>
  <c r="O42" i="45"/>
  <c r="O47" i="45"/>
  <c r="C17" i="45"/>
  <c r="C21" i="45"/>
  <c r="C24" i="45"/>
  <c r="C42" i="45"/>
  <c r="C48" i="45" s="1"/>
  <c r="C47" i="45"/>
  <c r="D17" i="45"/>
  <c r="D21" i="45"/>
  <c r="D24" i="45"/>
  <c r="D48" i="45" s="1"/>
  <c r="D42" i="45"/>
  <c r="D47" i="45"/>
  <c r="E17" i="45"/>
  <c r="E21" i="45"/>
  <c r="E24" i="45"/>
  <c r="E42" i="45"/>
  <c r="E47" i="45"/>
  <c r="F17" i="45"/>
  <c r="F48" i="45" s="1"/>
  <c r="F21" i="45"/>
  <c r="F24" i="45"/>
  <c r="F42" i="45"/>
  <c r="F47" i="45"/>
  <c r="G24" i="45"/>
  <c r="L19" i="50"/>
  <c r="G17" i="45"/>
  <c r="M59" i="46"/>
  <c r="Q6" i="45"/>
  <c r="Q19" i="45"/>
  <c r="AP34" i="46"/>
  <c r="AP6" i="46"/>
  <c r="Q33" i="45"/>
  <c r="V59" i="46"/>
  <c r="O48" i="45"/>
  <c r="AF59" i="46"/>
  <c r="U59" i="46"/>
  <c r="Q13" i="45"/>
  <c r="T59" i="46"/>
  <c r="X53" i="46"/>
  <c r="Q9" i="45"/>
  <c r="D9" i="38"/>
  <c r="H9" i="38" s="1"/>
  <c r="D14" i="38"/>
  <c r="AC20" i="51"/>
  <c r="AC21" i="51" s="1"/>
  <c r="AC46" i="51"/>
  <c r="H32" i="38"/>
  <c r="AC45" i="51"/>
  <c r="AB21" i="51"/>
  <c r="AC23" i="51"/>
  <c r="AC35" i="51"/>
  <c r="AC50" i="51"/>
  <c r="AC28" i="51"/>
  <c r="AC42" i="51"/>
  <c r="H49" i="38"/>
  <c r="H35" i="38"/>
  <c r="F19" i="38"/>
  <c r="D38" i="38"/>
  <c r="F32" i="51"/>
  <c r="AD51" i="51"/>
  <c r="D25" i="51"/>
  <c r="F24" i="51"/>
  <c r="F25" i="51"/>
  <c r="F40" i="51"/>
  <c r="D19" i="38"/>
  <c r="AC37" i="51"/>
  <c r="H29" i="38"/>
  <c r="AC32" i="51"/>
  <c r="H37" i="38"/>
  <c r="H43" i="38"/>
  <c r="E51" i="38"/>
  <c r="D53" i="51"/>
  <c r="H47" i="38"/>
  <c r="H44" i="38"/>
  <c r="AB25" i="51"/>
  <c r="D47" i="51"/>
  <c r="H31" i="38"/>
  <c r="AC30" i="51"/>
  <c r="AC39" i="51"/>
  <c r="D22" i="38"/>
  <c r="D23" i="38" s="1"/>
  <c r="T47" i="51"/>
  <c r="AD25" i="51"/>
  <c r="E27" i="38"/>
  <c r="H27" i="38" s="1"/>
  <c r="D25" i="38"/>
  <c r="E25" i="38"/>
  <c r="E45" i="38" s="1"/>
  <c r="F25" i="38"/>
  <c r="F45" i="38" s="1"/>
  <c r="AD47" i="51"/>
  <c r="D15" i="38" l="1"/>
  <c r="M47" i="51"/>
  <c r="M54" i="51" s="1"/>
  <c r="R47" i="51"/>
  <c r="T17" i="51"/>
  <c r="T54" i="51" s="1"/>
  <c r="F51" i="51"/>
  <c r="F53" i="51" s="1"/>
  <c r="H38" i="38"/>
  <c r="D17" i="51"/>
  <c r="D54" i="51" s="1"/>
  <c r="F33" i="51"/>
  <c r="F47" i="51" s="1"/>
  <c r="H50" i="38"/>
  <c r="H41" i="38"/>
  <c r="H13" i="38"/>
  <c r="H12" i="38"/>
  <c r="AA43" i="51"/>
  <c r="AC43" i="51" s="1"/>
  <c r="AD15" i="51"/>
  <c r="H22" i="38"/>
  <c r="H23" i="38" s="1"/>
  <c r="E14" i="38"/>
  <c r="H14" i="38" s="1"/>
  <c r="H18" i="38"/>
  <c r="H19" i="38" s="1"/>
  <c r="AD53" i="51"/>
  <c r="V37" i="51"/>
  <c r="V47" i="51" s="1"/>
  <c r="AA14" i="51"/>
  <c r="AC14" i="51" s="1"/>
  <c r="Y17" i="51"/>
  <c r="AD59" i="46"/>
  <c r="G42" i="45"/>
  <c r="Q26" i="45"/>
  <c r="AC24" i="51"/>
  <c r="AC25" i="51" s="1"/>
  <c r="AP20" i="46"/>
  <c r="AP22" i="46" s="1"/>
  <c r="X27" i="46"/>
  <c r="AA59" i="46"/>
  <c r="H15" i="48"/>
  <c r="H43" i="48" s="1"/>
  <c r="G43" i="48"/>
  <c r="D43" i="48"/>
  <c r="H44" i="48" s="1"/>
  <c r="D41" i="50"/>
  <c r="F41" i="50"/>
  <c r="G41" i="50"/>
  <c r="H41" i="50"/>
  <c r="J41" i="50"/>
  <c r="L36" i="50"/>
  <c r="L41" i="50" s="1"/>
  <c r="O27" i="51"/>
  <c r="X17" i="51"/>
  <c r="X54" i="51" s="1"/>
  <c r="AE8" i="51"/>
  <c r="AF10" i="51"/>
  <c r="R8" i="51"/>
  <c r="AF15" i="51"/>
  <c r="AF20" i="51"/>
  <c r="Y21" i="51"/>
  <c r="Y54" i="51" s="1"/>
  <c r="H25" i="38"/>
  <c r="H45" i="38" s="1"/>
  <c r="F8" i="51"/>
  <c r="F17" i="51" s="1"/>
  <c r="O29" i="51"/>
  <c r="AM59" i="46"/>
  <c r="X18" i="46"/>
  <c r="G59" i="46"/>
  <c r="L59" i="46"/>
  <c r="N60" i="46" s="1"/>
  <c r="P59" i="46"/>
  <c r="H48" i="38"/>
  <c r="F51" i="38"/>
  <c r="E17" i="51"/>
  <c r="E54" i="51" s="1"/>
  <c r="AD13" i="51"/>
  <c r="F11" i="38"/>
  <c r="H11" i="38" s="1"/>
  <c r="AD8" i="51"/>
  <c r="F6" i="38"/>
  <c r="AE13" i="51"/>
  <c r="AE17" i="51" s="1"/>
  <c r="Q17" i="51"/>
  <c r="Q54" i="51" s="1"/>
  <c r="K48" i="45"/>
  <c r="Q7" i="45"/>
  <c r="Q17" i="45" s="1"/>
  <c r="Q44" i="45"/>
  <c r="G47" i="45"/>
  <c r="AA12" i="51"/>
  <c r="AC12" i="51" s="1"/>
  <c r="O12" i="51"/>
  <c r="O16" i="51"/>
  <c r="AC51" i="51"/>
  <c r="AC53" i="51" s="1"/>
  <c r="AJ59" i="46"/>
  <c r="L14" i="47"/>
  <c r="I18" i="47"/>
  <c r="I59" i="47" s="1"/>
  <c r="AP7" i="46"/>
  <c r="AP18" i="46" s="1"/>
  <c r="AP8" i="46"/>
  <c r="I18" i="46"/>
  <c r="AP12" i="46"/>
  <c r="AP13" i="46"/>
  <c r="AP15" i="46"/>
  <c r="AP16" i="46"/>
  <c r="AP17" i="46"/>
  <c r="AD22" i="46"/>
  <c r="X22" i="46"/>
  <c r="AP21" i="46"/>
  <c r="N27" i="46"/>
  <c r="AP25" i="46"/>
  <c r="AP27" i="46" s="1"/>
  <c r="I27" i="46"/>
  <c r="AP29" i="46"/>
  <c r="AP30" i="46"/>
  <c r="N53" i="46"/>
  <c r="I53" i="46"/>
  <c r="AP31" i="46"/>
  <c r="AN53" i="46"/>
  <c r="AN59" i="46" s="1"/>
  <c r="AP33" i="46"/>
  <c r="AP35" i="46"/>
  <c r="AP41" i="46"/>
  <c r="AP42" i="46"/>
  <c r="AP43" i="46"/>
  <c r="AP45" i="46"/>
  <c r="AP46" i="46"/>
  <c r="AP47" i="46"/>
  <c r="AP50" i="46"/>
  <c r="AP51" i="46"/>
  <c r="X58" i="46"/>
  <c r="AP55" i="46"/>
  <c r="AP58" i="46" s="1"/>
  <c r="N58" i="46"/>
  <c r="I58" i="46"/>
  <c r="AP57" i="46"/>
  <c r="P42" i="45"/>
  <c r="Q27" i="45"/>
  <c r="P47" i="45"/>
  <c r="Q45" i="45"/>
  <c r="AA13" i="51"/>
  <c r="AC13" i="51" s="1"/>
  <c r="V13" i="51"/>
  <c r="V17" i="51" s="1"/>
  <c r="AB29" i="51"/>
  <c r="AC29" i="51" s="1"/>
  <c r="AC31" i="51"/>
  <c r="AC36" i="51"/>
  <c r="W17" i="51"/>
  <c r="W54" i="51" s="1"/>
  <c r="W55" i="51" s="1"/>
  <c r="E48" i="45"/>
  <c r="G49" i="45" s="1"/>
  <c r="N48" i="45"/>
  <c r="M48" i="45"/>
  <c r="I48" i="45"/>
  <c r="H48" i="45"/>
  <c r="P49" i="45" s="1"/>
  <c r="N18" i="46"/>
  <c r="H59" i="46"/>
  <c r="F59" i="46"/>
  <c r="E59" i="46"/>
  <c r="I60" i="46" s="1"/>
  <c r="W59" i="46"/>
  <c r="Q59" i="46"/>
  <c r="Z59" i="46"/>
  <c r="AD60" i="46" s="1"/>
  <c r="L53" i="47"/>
  <c r="M53" i="47" s="1"/>
  <c r="L27" i="47"/>
  <c r="M27" i="47" s="1"/>
  <c r="L18" i="47"/>
  <c r="N54" i="51"/>
  <c r="O53" i="51"/>
  <c r="U54" i="51"/>
  <c r="AA8" i="51"/>
  <c r="O8" i="51"/>
  <c r="AA27" i="51"/>
  <c r="AD12" i="51"/>
  <c r="P21" i="45"/>
  <c r="P48" i="45" s="1"/>
  <c r="Q20" i="45"/>
  <c r="Q21" i="45" s="1"/>
  <c r="G59" i="47"/>
  <c r="L58" i="47"/>
  <c r="M58" i="47" s="1"/>
  <c r="AA15" i="51"/>
  <c r="AC15" i="51" s="1"/>
  <c r="P17" i="51"/>
  <c r="P54" i="51" s="1"/>
  <c r="P55" i="51" s="1"/>
  <c r="E8" i="38"/>
  <c r="AE47" i="51"/>
  <c r="AF53" i="51"/>
  <c r="AF25" i="51"/>
  <c r="AE53" i="51"/>
  <c r="AF21" i="51"/>
  <c r="D45" i="38"/>
  <c r="D54" i="38" s="1"/>
  <c r="AF47" i="51"/>
  <c r="K54" i="51"/>
  <c r="K55" i="51" s="1"/>
  <c r="AE54" i="51" l="1"/>
  <c r="AE55" i="51" s="1"/>
  <c r="F54" i="51"/>
  <c r="V54" i="51"/>
  <c r="H51" i="38"/>
  <c r="AP59" i="46"/>
  <c r="H8" i="38"/>
  <c r="E15" i="38"/>
  <c r="E54" i="38" s="1"/>
  <c r="AC27" i="51"/>
  <c r="AC47" i="51" s="1"/>
  <c r="AA47" i="51"/>
  <c r="AA17" i="51"/>
  <c r="AC8" i="51"/>
  <c r="AC17" i="51" s="1"/>
  <c r="L59" i="47"/>
  <c r="M18" i="47"/>
  <c r="M59" i="47" s="1"/>
  <c r="AD17" i="51"/>
  <c r="AD54" i="51" s="1"/>
  <c r="AB47" i="51"/>
  <c r="AB54" i="51" s="1"/>
  <c r="N59" i="46"/>
  <c r="AP53" i="46"/>
  <c r="I59" i="46"/>
  <c r="Q47" i="45"/>
  <c r="R17" i="51"/>
  <c r="R54" i="51" s="1"/>
  <c r="AF8" i="51"/>
  <c r="AF17" i="51" s="1"/>
  <c r="AF54" i="51" s="1"/>
  <c r="AF55" i="51" s="1"/>
  <c r="O47" i="51"/>
  <c r="Q42" i="45"/>
  <c r="Q48" i="45" s="1"/>
  <c r="G60" i="47"/>
  <c r="X60" i="46"/>
  <c r="X59" i="46"/>
  <c r="G48" i="45"/>
  <c r="O17" i="51"/>
  <c r="O54" i="51" s="1"/>
  <c r="F15" i="38"/>
  <c r="F54" i="38" s="1"/>
  <c r="H6" i="38"/>
  <c r="H15" i="38" s="1"/>
  <c r="AC54" i="51" l="1"/>
  <c r="H54" i="38"/>
  <c r="H55" i="38" s="1"/>
  <c r="L60" i="47"/>
  <c r="J60" i="47"/>
  <c r="E60" i="47"/>
  <c r="H60" i="47"/>
  <c r="F60" i="47"/>
  <c r="C60" i="47"/>
  <c r="K60" i="47"/>
  <c r="D60" i="47"/>
  <c r="I60" i="47"/>
  <c r="AA54" i="51"/>
  <c r="M60" i="47" l="1"/>
</calcChain>
</file>

<file path=xl/sharedStrings.xml><?xml version="1.0" encoding="utf-8"?>
<sst xmlns="http://schemas.openxmlformats.org/spreadsheetml/2006/main" count="416" uniqueCount="122">
  <si>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</si>
  <si>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</si>
  <si>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</si>
  <si>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</si>
  <si>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</si>
  <si>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</si>
  <si>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</si>
  <si>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</si>
  <si>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</si>
  <si>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</si>
  <si>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</si>
  <si>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</si>
  <si>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</si>
  <si>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</si>
  <si>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</si>
  <si>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</si>
  <si>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</si>
  <si>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</si>
  <si>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</si>
  <si>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</si>
  <si>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</si>
  <si>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</si>
  <si>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</si>
  <si>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</si>
  <si>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</si>
  <si>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</si>
  <si>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</si>
  <si>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</si>
  <si>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</si>
  <si>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VPSS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</si>
  <si>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</si>
  <si>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</si>
  <si>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</si>
  <si>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</si>
  <si>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</si>
  <si>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</si>
  <si>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</si>
  <si>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</si>
  <si>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</si>
  <si>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</si>
  <si>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</si>
  <si>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</si>
  <si>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</si>
  <si>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</si>
  <si>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</si>
  <si>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</si>
  <si>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</si>
  <si>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</si>
  <si>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</si>
  <si>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</si>
  <si>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</si>
  <si>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</si>
  <si>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</si>
  <si>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</si>
  <si>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</si>
  <si>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</si>
  <si>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</si>
  <si>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</si>
  <si>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</si>
  <si>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</si>
  <si>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</si>
  <si>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</si>
  <si>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</si>
  <si>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</si>
  <si>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Fiscal year 2016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</si>
  <si>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</si>
  <si>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</si>
  <si>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</si>
  <si>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</si>
  <si>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</si>
  <si>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</si>
  <si>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</si>
  <si>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</si>
  <si>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</si>
  <si>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</si>
  <si>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</si>
  <si>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</si>
  <si>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</si>
  <si>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</si>
  <si>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Director</t>
  </si>
  <si>
    <t>Res. Hall</t>
  </si>
  <si>
    <t>Student Services</t>
  </si>
  <si>
    <t>Total</t>
  </si>
  <si>
    <t>Instructions</t>
  </si>
  <si>
    <t>Admin</t>
  </si>
  <si>
    <t>Sub - total</t>
  </si>
  <si>
    <t>Instructions and Campuses</t>
  </si>
  <si>
    <t>Administrative Services</t>
  </si>
  <si>
    <t>Fiscal year 2017</t>
  </si>
  <si>
    <t>Miscellaneous/Others (ID supplies)</t>
  </si>
  <si>
    <t>Computers (systemwide)</t>
  </si>
  <si>
    <t>Contractual Services</t>
  </si>
  <si>
    <t>DIFFERENCE</t>
  </si>
  <si>
    <t>BUDGET</t>
  </si>
  <si>
    <t>ACTUAL</t>
  </si>
  <si>
    <t>Tools &amp; Equipments</t>
  </si>
  <si>
    <t xml:space="preserve"> Utilities</t>
  </si>
  <si>
    <t>POL (Fuel)</t>
  </si>
  <si>
    <t>Repairs &amp; Maintenance</t>
  </si>
  <si>
    <t>Vehicle &amp; other Land Transportation</t>
  </si>
  <si>
    <t>Administrative</t>
  </si>
  <si>
    <t>Instructional</t>
  </si>
  <si>
    <t>Student Service</t>
  </si>
  <si>
    <t xml:space="preserve"> Reference &amp; Training Materials</t>
  </si>
  <si>
    <t>Cafeteria supplies</t>
  </si>
  <si>
    <t>Meetings &amp; Field Trips</t>
  </si>
  <si>
    <t>Graduation Cost</t>
  </si>
  <si>
    <t xml:space="preserve">TOTAL </t>
  </si>
  <si>
    <t>Land and office/Classroom Rental</t>
  </si>
  <si>
    <t>Bank charges</t>
  </si>
  <si>
    <t>Development &amp; Improvement  Cost</t>
  </si>
  <si>
    <t>Indirect Cost</t>
  </si>
  <si>
    <t>YAP Campus</t>
  </si>
  <si>
    <t>Books, tools, &amp; toolkits</t>
  </si>
  <si>
    <t>TOTAL</t>
  </si>
  <si>
    <t>Salaries, new position</t>
  </si>
  <si>
    <t>FMI Campus</t>
  </si>
  <si>
    <t>Audit, legal, prof , consultants/ Insurance</t>
  </si>
  <si>
    <t>Student Recruitment</t>
  </si>
  <si>
    <t>Student Travel</t>
  </si>
  <si>
    <t>FMI</t>
  </si>
  <si>
    <t>Budget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</si>
</sst>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6" fillId="0" borderId="0" xfId="0" applyFont="1"/>
    <xf numFmtId="164" fontId="7" fillId="0" borderId="0" xfId="1" applyNumberFormat="1" applyFont="1"/>
    <xf numFmtId="164" fontId="0" fillId="0" borderId="0" xfId="1" applyNumberFormat="1" applyFont="1"/>
    <xf numFmtId="164" fontId="7" fillId="0" borderId="0" xfId="1" applyNumberFormat="1" applyFont="1" applyFill="1"/>
    <xf numFmtId="164" fontId="7" fillId="0" borderId="2" xfId="1" applyNumberFormat="1" applyFont="1" applyBorder="1"/>
    <xf numFmtId="164" fontId="7" fillId="0" borderId="2" xfId="1" applyNumberFormat="1" applyFont="1" applyFill="1" applyBorder="1"/>
    <xf numFmtId="164" fontId="0" fillId="0" borderId="0" xfId="1" applyNumberFormat="1" applyFont="1" applyFill="1"/>
    <xf numFmtId="164" fontId="8" fillId="0" borderId="3" xfId="0" applyNumberFormat="1" applyFont="1" applyBorder="1"/>
    <xf numFmtId="164" fontId="8" fillId="0" borderId="4" xfId="1" applyNumberFormat="1" applyFont="1" applyFill="1" applyBorder="1"/>
    <xf numFmtId="0" fontId="0" fillId="0" borderId="0" xfId="0" applyBorder="1"/>
    <xf numFmtId="164" fontId="0" fillId="0" borderId="0" xfId="0" applyNumberFormat="1" applyFill="1"/>
    <xf numFmtId="10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10" fontId="2" fillId="0" borderId="6" xfId="0" applyNumberFormat="1" applyFont="1" applyFill="1" applyBorder="1"/>
    <xf numFmtId="10" fontId="2" fillId="0" borderId="6" xfId="0" applyNumberFormat="1" applyFont="1" applyFill="1" applyBorder="1" applyAlignment="1">
      <alignment horizontal="center"/>
    </xf>
    <xf numFmtId="164" fontId="8" fillId="0" borderId="3" xfId="0" applyNumberFormat="1" applyFont="1" applyFill="1" applyBorder="1"/>
    <xf numFmtId="10" fontId="8" fillId="0" borderId="6" xfId="0" applyNumberFormat="1" applyFont="1" applyFill="1" applyBorder="1"/>
    <xf numFmtId="0" fontId="6" fillId="0" borderId="0" xfId="0" applyFont="1" applyFill="1"/>
    <xf numFmtId="43" fontId="0" fillId="0" borderId="0" xfId="1" applyFont="1" applyFill="1"/>
    <xf numFmtId="164" fontId="4" fillId="0" borderId="0" xfId="1" applyNumberFormat="1" applyFont="1" applyFill="1"/>
    <xf numFmtId="164" fontId="5" fillId="0" borderId="0" xfId="1" applyNumberFormat="1" applyFont="1" applyFill="1" applyAlignment="1"/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7" fillId="0" borderId="0" xfId="1" applyNumberFormat="1" applyFont="1" applyBorder="1"/>
    <xf numFmtId="164" fontId="7" fillId="0" borderId="7" xfId="1" applyNumberFormat="1" applyFont="1" applyFill="1" applyBorder="1"/>
    <xf numFmtId="164" fontId="7" fillId="0" borderId="8" xfId="1" applyNumberFormat="1" applyFont="1" applyFill="1" applyBorder="1"/>
    <xf numFmtId="0" fontId="4" fillId="0" borderId="11" xfId="0" applyFont="1" applyFill="1" applyBorder="1" applyAlignment="1">
      <alignment horizontal="center"/>
    </xf>
    <xf numFmtId="164" fontId="7" fillId="0" borderId="1" xfId="1" applyNumberFormat="1" applyFont="1" applyFill="1" applyBorder="1"/>
    <xf numFmtId="164" fontId="4" fillId="0" borderId="11" xfId="1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43" fontId="0" fillId="0" borderId="0" xfId="0" applyNumberFormat="1" applyFill="1"/>
    <xf numFmtId="44" fontId="0" fillId="0" borderId="0" xfId="0" applyNumberFormat="1"/>
    <xf numFmtId="164" fontId="9" fillId="0" borderId="11" xfId="1" applyNumberFormat="1" applyFont="1" applyFill="1" applyBorder="1" applyAlignment="1">
      <alignment horizontal="center"/>
    </xf>
    <xf numFmtId="164" fontId="8" fillId="0" borderId="0" xfId="0" applyNumberFormat="1" applyFont="1" applyBorder="1"/>
    <xf numFmtId="164" fontId="0" fillId="0" borderId="0" xfId="1" applyNumberFormat="1" applyFont="1" applyFill="1" applyBorder="1"/>
    <xf numFmtId="164" fontId="8" fillId="0" borderId="0" xfId="1" applyNumberFormat="1" applyFont="1" applyFill="1" applyBorder="1"/>
    <xf numFmtId="0" fontId="1" fillId="0" borderId="0" xfId="0" applyFont="1" applyFill="1"/>
    <xf numFmtId="164" fontId="0" fillId="0" borderId="3" xfId="1" applyNumberFormat="1" applyFont="1" applyFill="1" applyBorder="1"/>
    <xf numFmtId="0" fontId="4" fillId="0" borderId="1" xfId="0" applyFont="1" applyFill="1" applyBorder="1" applyAlignment="1">
      <alignment horizontal="center"/>
    </xf>
    <xf numFmtId="164" fontId="7" fillId="0" borderId="11" xfId="1" applyNumberFormat="1" applyFont="1" applyFill="1" applyBorder="1"/>
    <xf numFmtId="164" fontId="7" fillId="0" borderId="10" xfId="1" applyNumberFormat="1" applyFont="1" applyFill="1" applyBorder="1"/>
    <xf numFmtId="164" fontId="7" fillId="0" borderId="9" xfId="1" applyNumberFormat="1" applyFont="1" applyFill="1" applyBorder="1"/>
    <xf numFmtId="164" fontId="0" fillId="0" borderId="11" xfId="1" applyNumberFormat="1" applyFont="1" applyFill="1" applyBorder="1"/>
    <xf numFmtId="164" fontId="0" fillId="0" borderId="10" xfId="1" applyNumberFormat="1" applyFont="1" applyFill="1" applyBorder="1"/>
    <xf numFmtId="164" fontId="0" fillId="0" borderId="9" xfId="1" applyNumberFormat="1" applyFont="1" applyFill="1" applyBorder="1"/>
    <xf numFmtId="164" fontId="8" fillId="0" borderId="1" xfId="0" applyNumberFormat="1" applyFont="1" applyFill="1" applyBorder="1"/>
    <xf numFmtId="164" fontId="8" fillId="0" borderId="8" xfId="0" applyNumberFormat="1" applyFont="1" applyFill="1" applyBorder="1"/>
    <xf numFmtId="164" fontId="8" fillId="0" borderId="1" xfId="1" applyNumberFormat="1" applyFont="1" applyFill="1" applyBorder="1"/>
    <xf numFmtId="164" fontId="8" fillId="0" borderId="7" xfId="0" applyNumberFormat="1" applyFont="1" applyFill="1" applyBorder="1"/>
    <xf numFmtId="164" fontId="8" fillId="0" borderId="2" xfId="0" applyNumberFormat="1" applyFont="1" applyFill="1" applyBorder="1"/>
    <xf numFmtId="44" fontId="0" fillId="0" borderId="0" xfId="0" applyNumberForma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5" fontId="4" fillId="0" borderId="13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5" fontId="4" fillId="0" borderId="12" xfId="1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8%20Budget\Yap\2016%20Y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AE~1\AppData\Local\Temp\2022%20Budget\YC%20&amp;%20FMI\Copy%20of%20FMI%20Budget%20FY%202022%20FINAL-1%20Sept17%204p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8%20Budget\Yap\050%20yap%20campus_092115%20(2)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Nov16-fINAL\2018%20Budget\Yap\YC\Copy%20of%20Yap%20Campus%20FY%202018%20Budget%20Propos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-Sep17\Budget\2020%20Budget\YC\Yap%20Campus%20FY%202019%20Proposed%20Budget%20(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7%20Budget\Approved%20Budget\Yap\YC-Instructio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7%20Budget\Approved%20Budget\Yap\YC-Student%20Servi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Nov16-fINAL\2018%20Budget\FY%202018%20COM-FSM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C6">
            <v>161532</v>
          </cell>
        </row>
        <row r="7">
          <cell r="C7">
            <v>9958</v>
          </cell>
        </row>
        <row r="8">
          <cell r="C8">
            <v>10661</v>
          </cell>
        </row>
        <row r="9">
          <cell r="C9">
            <v>1808</v>
          </cell>
        </row>
        <row r="10">
          <cell r="C10">
            <v>4004</v>
          </cell>
        </row>
        <row r="11">
          <cell r="C11">
            <v>6407</v>
          </cell>
        </row>
        <row r="12">
          <cell r="C12">
            <v>78000</v>
          </cell>
        </row>
        <row r="13">
          <cell r="C13">
            <v>1920</v>
          </cell>
        </row>
        <row r="14">
          <cell r="C14">
            <v>7200</v>
          </cell>
        </row>
        <row r="15">
          <cell r="C15">
            <v>3145</v>
          </cell>
        </row>
        <row r="16">
          <cell r="C16">
            <v>6105</v>
          </cell>
        </row>
        <row r="17">
          <cell r="C17">
            <v>5000</v>
          </cell>
        </row>
        <row r="18">
          <cell r="C18">
            <v>20000</v>
          </cell>
        </row>
        <row r="27">
          <cell r="C27">
            <v>238914</v>
          </cell>
        </row>
        <row r="28">
          <cell r="C28">
            <v>17989</v>
          </cell>
        </row>
        <row r="29">
          <cell r="C29">
            <v>7242</v>
          </cell>
        </row>
        <row r="30">
          <cell r="C30">
            <v>3013</v>
          </cell>
        </row>
        <row r="31">
          <cell r="C31">
            <v>6674</v>
          </cell>
        </row>
        <row r="32">
          <cell r="C32">
            <v>43200</v>
          </cell>
        </row>
        <row r="33">
          <cell r="C33">
            <v>7748</v>
          </cell>
        </row>
        <row r="34">
          <cell r="C34">
            <v>10000</v>
          </cell>
        </row>
        <row r="44">
          <cell r="C44">
            <v>60367</v>
          </cell>
        </row>
        <row r="45">
          <cell r="C45">
            <v>4177</v>
          </cell>
        </row>
        <row r="46">
          <cell r="C46">
            <v>2213</v>
          </cell>
        </row>
        <row r="47">
          <cell r="C47">
            <v>658</v>
          </cell>
        </row>
        <row r="48">
          <cell r="C48">
            <v>1456</v>
          </cell>
        </row>
        <row r="49">
          <cell r="C49">
            <v>745</v>
          </cell>
        </row>
        <row r="50">
          <cell r="C50">
            <v>9320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_BusineFY10"/>
      <sheetName val="3.Pay Level"/>
      <sheetName val="4.Fringe_Benefits"/>
      <sheetName val="5.Budget_Items"/>
      <sheetName val="Activity Cost"/>
      <sheetName val="Pay Levels"/>
      <sheetName val="line item"/>
      <sheetName val="Summary"/>
      <sheetName val="Justifications"/>
    </sheetNames>
    <sheetDataSet>
      <sheetData sheetId="0"/>
      <sheetData sheetId="1"/>
      <sheetData sheetId="2">
        <row r="3">
          <cell r="F3">
            <v>30102</v>
          </cell>
        </row>
        <row r="5">
          <cell r="F5">
            <v>12191</v>
          </cell>
        </row>
        <row r="7">
          <cell r="F7">
            <v>10501</v>
          </cell>
        </row>
        <row r="8">
          <cell r="F8">
            <v>14027</v>
          </cell>
        </row>
        <row r="13">
          <cell r="F13">
            <v>7133</v>
          </cell>
        </row>
        <row r="14">
          <cell r="F14">
            <v>5685</v>
          </cell>
        </row>
        <row r="19">
          <cell r="F19">
            <v>5461</v>
          </cell>
        </row>
        <row r="20">
          <cell r="F20">
            <v>5461</v>
          </cell>
        </row>
        <row r="22">
          <cell r="F22">
            <v>19880</v>
          </cell>
        </row>
        <row r="23">
          <cell r="F23">
            <v>19488</v>
          </cell>
        </row>
        <row r="27">
          <cell r="F27">
            <v>19488</v>
          </cell>
        </row>
        <row r="30">
          <cell r="F30">
            <v>6522</v>
          </cell>
        </row>
        <row r="33">
          <cell r="F33">
            <v>12642</v>
          </cell>
        </row>
        <row r="34">
          <cell r="F34">
            <v>383197.2</v>
          </cell>
          <cell r="Q34">
            <v>401465.96153846156</v>
          </cell>
        </row>
      </sheetData>
      <sheetData sheetId="3">
        <row r="33">
          <cell r="B33">
            <v>29661.522115384618</v>
          </cell>
          <cell r="C33">
            <v>12043.978846153845</v>
          </cell>
          <cell r="D33">
            <v>11212.679999999998</v>
          </cell>
          <cell r="E33">
            <v>2522.4047600000004</v>
          </cell>
          <cell r="F33">
            <v>14400</v>
          </cell>
        </row>
      </sheetData>
      <sheetData sheetId="4"/>
      <sheetData sheetId="5"/>
      <sheetData sheetId="6"/>
      <sheetData sheetId="7">
        <row r="17">
          <cell r="F17">
            <v>40000</v>
          </cell>
        </row>
        <row r="18">
          <cell r="F18">
            <v>32000</v>
          </cell>
        </row>
        <row r="21">
          <cell r="F21">
            <v>8400</v>
          </cell>
        </row>
        <row r="22">
          <cell r="F22">
            <v>55586</v>
          </cell>
        </row>
        <row r="25">
          <cell r="F25">
            <v>61000</v>
          </cell>
        </row>
        <row r="26">
          <cell r="F26">
            <v>5000</v>
          </cell>
        </row>
        <row r="27">
          <cell r="F27">
            <v>2000</v>
          </cell>
        </row>
        <row r="28">
          <cell r="F28">
            <v>5000</v>
          </cell>
        </row>
        <row r="29">
          <cell r="F29">
            <v>80000</v>
          </cell>
        </row>
        <row r="30">
          <cell r="F30">
            <v>10000</v>
          </cell>
        </row>
        <row r="31">
          <cell r="F31">
            <v>85000</v>
          </cell>
        </row>
        <row r="32">
          <cell r="F32">
            <v>5000</v>
          </cell>
        </row>
        <row r="33">
          <cell r="F33">
            <v>5000</v>
          </cell>
        </row>
        <row r="34">
          <cell r="F34">
            <v>7000</v>
          </cell>
        </row>
        <row r="35">
          <cell r="F35">
            <v>4000</v>
          </cell>
        </row>
        <row r="36">
          <cell r="F36">
            <v>2500</v>
          </cell>
        </row>
        <row r="37">
          <cell r="F37">
            <v>15000</v>
          </cell>
        </row>
        <row r="38">
          <cell r="F38">
            <v>5000</v>
          </cell>
        </row>
        <row r="39">
          <cell r="F39">
            <v>599</v>
          </cell>
        </row>
        <row r="42">
          <cell r="F42">
            <v>20000</v>
          </cell>
        </row>
        <row r="44">
          <cell r="F44">
            <v>919391.54726000002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PerformanceItems"/>
      <sheetName val="salaries"/>
      <sheetName val="benefits"/>
      <sheetName val="BudgetItems"/>
      <sheetName val="ActivityCosts"/>
      <sheetName val="LineItem"/>
      <sheetName val="Summary"/>
      <sheetName val="FY16 vs FY17"/>
      <sheetName val="FY 17 Projected Revenue"/>
    </sheetNames>
    <sheetDataSet>
      <sheetData sheetId="0" refreshError="1"/>
      <sheetData sheetId="1" refreshError="1"/>
      <sheetData sheetId="2" refreshError="1">
        <row r="12">
          <cell r="F12">
            <v>5458</v>
          </cell>
        </row>
        <row r="32">
          <cell r="F32">
            <v>17819</v>
          </cell>
        </row>
        <row r="33">
          <cell r="F33">
            <v>17124</v>
          </cell>
        </row>
        <row r="34">
          <cell r="F34">
            <v>230509</v>
          </cell>
          <cell r="Q34">
            <v>5955.2307692307695</v>
          </cell>
        </row>
        <row r="38">
          <cell r="F38">
            <v>12149</v>
          </cell>
        </row>
        <row r="40">
          <cell r="F40">
            <v>76034</v>
          </cell>
          <cell r="Q40">
            <v>742.46153846153902</v>
          </cell>
        </row>
        <row r="44">
          <cell r="F44">
            <v>23299</v>
          </cell>
          <cell r="Q44">
            <v>1189</v>
          </cell>
        </row>
      </sheetData>
      <sheetData sheetId="3" refreshError="1">
        <row r="23">
          <cell r="E23">
            <v>10855.211538461539</v>
          </cell>
        </row>
        <row r="35">
          <cell r="E35">
            <v>15724.701923076922</v>
          </cell>
          <cell r="F35">
            <v>7113.0999999999995</v>
          </cell>
          <cell r="G35">
            <v>3020.7863200000002</v>
          </cell>
          <cell r="H35">
            <v>5632.7030769230769</v>
          </cell>
          <cell r="J35">
            <v>36000</v>
          </cell>
        </row>
        <row r="42">
          <cell r="E42">
            <v>5758.2346153846156</v>
          </cell>
          <cell r="F42">
            <v>4184.4000000000005</v>
          </cell>
          <cell r="G42">
            <v>417.23395999999991</v>
          </cell>
          <cell r="H42">
            <v>2303.2938461538461</v>
          </cell>
        </row>
        <row r="46">
          <cell r="E46">
            <v>1836.6</v>
          </cell>
          <cell r="F46">
            <v>802.87999999999988</v>
          </cell>
          <cell r="G46">
            <v>394.74655999999999</v>
          </cell>
          <cell r="H46">
            <v>734.63999999999987</v>
          </cell>
          <cell r="J46">
            <v>7200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 refreshError="1"/>
      <sheetData sheetId="1" refreshError="1"/>
      <sheetData sheetId="2" refreshError="1">
        <row r="15">
          <cell r="F15">
            <v>5461</v>
          </cell>
        </row>
        <row r="25">
          <cell r="F25">
            <v>17997</v>
          </cell>
        </row>
        <row r="29">
          <cell r="F29">
            <v>17124</v>
          </cell>
        </row>
        <row r="34">
          <cell r="F34">
            <v>267033</v>
          </cell>
          <cell r="R34">
            <v>7609.3173076923194</v>
          </cell>
        </row>
        <row r="39">
          <cell r="F39">
            <v>65974</v>
          </cell>
          <cell r="R39">
            <v>1669.7576923076886</v>
          </cell>
        </row>
      </sheetData>
      <sheetData sheetId="3" refreshError="1">
        <row r="30">
          <cell r="B30">
            <v>18219.428365384614</v>
          </cell>
          <cell r="C30">
            <v>6704.6622115384616</v>
          </cell>
          <cell r="D30">
            <v>43200</v>
          </cell>
          <cell r="E30">
            <v>7115.7999999999993</v>
          </cell>
          <cell r="F30">
            <v>3826.4971340000002</v>
          </cell>
        </row>
        <row r="35">
          <cell r="D3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23">
          <cell r="F23">
            <v>17819</v>
          </cell>
        </row>
        <row r="24">
          <cell r="F24">
            <v>17819</v>
          </cell>
        </row>
        <row r="25">
          <cell r="F25">
            <v>17819</v>
          </cell>
        </row>
        <row r="29">
          <cell r="F29">
            <v>17819</v>
          </cell>
        </row>
        <row r="34">
          <cell r="F34">
            <v>256599</v>
          </cell>
          <cell r="R34">
            <v>4951.5499999999993</v>
          </cell>
        </row>
        <row r="40">
          <cell r="F40">
            <v>9579</v>
          </cell>
        </row>
        <row r="41">
          <cell r="F41">
            <v>70567</v>
          </cell>
          <cell r="R41">
            <v>816.64230769230926</v>
          </cell>
        </row>
      </sheetData>
      <sheetData sheetId="3">
        <row r="32">
          <cell r="B32">
            <v>17285.718173076923</v>
          </cell>
          <cell r="C32">
            <v>7846.5164999999997</v>
          </cell>
          <cell r="D32">
            <v>50400</v>
          </cell>
          <cell r="E32">
            <v>6492.9599999999991</v>
          </cell>
          <cell r="F32">
            <v>4096.5860480000001</v>
          </cell>
        </row>
        <row r="38">
          <cell r="B38">
            <v>5353.7731730769228</v>
          </cell>
          <cell r="C38">
            <v>2141.5092692307694</v>
          </cell>
          <cell r="E38">
            <v>3459.6000000000004</v>
          </cell>
          <cell r="F38">
            <v>639.14989200000002</v>
          </cell>
        </row>
      </sheetData>
      <sheetData sheetId="4">
        <row r="46">
          <cell r="B46">
            <v>400</v>
          </cell>
        </row>
        <row r="62">
          <cell r="B62">
            <v>10000</v>
          </cell>
        </row>
        <row r="70">
          <cell r="B70">
            <v>1000</v>
          </cell>
        </row>
        <row r="81">
          <cell r="B81">
            <v>791545.88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9">
          <cell r="C19">
            <v>-349452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C18">
            <v>-93663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Campus"/>
      <sheetName val="Summary"/>
      <sheetName val="Proj Rev "/>
      <sheetName val="Per Campus"/>
      <sheetName val="Credit projection"/>
      <sheetName val="2018"/>
      <sheetName val="Sheet1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7">
          <cell r="H67">
            <v>794795.18771092303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D1" zoomScale="125" zoomScaleNormal="125" zoomScalePageLayoutView="125" workbookViewId="0">
      <selection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12" width="10.7109375" style="2" customWidth="1"/>
    <col min="13" max="13" width="10" style="2" customWidth="1"/>
    <col min="14" max="225" width="11.42578125" style="2" customWidth="1"/>
    <col min="226" max="16384" width="8.85546875" style="2"/>
  </cols>
  <sheetData>
    <row r="1" spans="1:12" x14ac:dyDescent="0.2">
      <c r="A1" s="1" t="s">
        <v>0</v>
      </c>
      <c r="B1" s="5"/>
      <c r="C1" s="5"/>
      <c r="D1" s="5"/>
      <c r="E1" s="5"/>
      <c r="F1" s="5"/>
      <c r="G1" s="5"/>
    </row>
    <row r="2" spans="1:12" x14ac:dyDescent="0.2">
      <c r="A2" s="4" t="s">
        <v>47</v>
      </c>
      <c r="B2" s="6"/>
      <c r="C2" s="6"/>
      <c r="D2" s="6"/>
      <c r="E2" s="6"/>
      <c r="F2" s="6"/>
      <c r="G2" s="6"/>
    </row>
    <row r="3" spans="1:12" ht="15.75" customHeight="1" x14ac:dyDescent="0.2">
      <c r="A3" s="3" t="s">
        <v>64</v>
      </c>
      <c r="B3" s="6"/>
      <c r="C3" s="23"/>
      <c r="D3" s="23"/>
      <c r="E3" s="23"/>
      <c r="F3" s="23"/>
      <c r="G3" s="23"/>
      <c r="H3" s="23"/>
      <c r="I3" s="23"/>
      <c r="J3" s="23"/>
      <c r="K3" s="23"/>
    </row>
    <row r="4" spans="1:12" ht="15.75" customHeight="1" x14ac:dyDescent="0.2">
      <c r="A4" s="3"/>
      <c r="B4" s="6"/>
      <c r="C4" s="63" t="s">
        <v>48</v>
      </c>
      <c r="D4" s="63" t="s">
        <v>49</v>
      </c>
      <c r="E4" s="63" t="s">
        <v>50</v>
      </c>
      <c r="F4" s="63" t="s">
        <v>51</v>
      </c>
      <c r="G4" s="63" t="s">
        <v>52</v>
      </c>
      <c r="H4" s="63" t="s">
        <v>55</v>
      </c>
      <c r="I4" s="63" t="s">
        <v>83</v>
      </c>
      <c r="J4" s="63" t="s">
        <v>84</v>
      </c>
      <c r="K4" s="63" t="s">
        <v>81</v>
      </c>
      <c r="L4" s="63" t="s">
        <v>82</v>
      </c>
    </row>
    <row r="5" spans="1:12" x14ac:dyDescent="0.2">
      <c r="A5" s="3"/>
      <c r="B5" s="6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x14ac:dyDescent="0.2">
      <c r="B6" s="9" t="s">
        <v>59</v>
      </c>
      <c r="C6" s="13">
        <v>177064</v>
      </c>
      <c r="D6" s="13">
        <v>895544</v>
      </c>
      <c r="E6" s="13">
        <v>687346</v>
      </c>
      <c r="F6" s="13">
        <v>445563</v>
      </c>
      <c r="G6" s="13">
        <v>427819</v>
      </c>
      <c r="H6" s="13">
        <v>240851</v>
      </c>
      <c r="I6" s="13">
        <v>1598803</v>
      </c>
      <c r="J6" s="13">
        <v>528871</v>
      </c>
      <c r="K6" s="13">
        <v>364902</v>
      </c>
      <c r="L6" s="13">
        <f>SUM(C6:K6)</f>
        <v>5366763</v>
      </c>
    </row>
    <row r="7" spans="1:12" x14ac:dyDescent="0.2">
      <c r="B7" s="9" t="s">
        <v>60</v>
      </c>
      <c r="C7" s="13">
        <v>278</v>
      </c>
      <c r="D7" s="13">
        <v>16712</v>
      </c>
      <c r="E7" s="13">
        <v>10339</v>
      </c>
      <c r="F7" s="13">
        <v>8270</v>
      </c>
      <c r="G7" s="13">
        <v>9695</v>
      </c>
      <c r="H7" s="13">
        <v>7326</v>
      </c>
      <c r="I7" s="13">
        <v>42804</v>
      </c>
      <c r="J7" s="13">
        <v>9948</v>
      </c>
      <c r="K7" s="13">
        <v>17068</v>
      </c>
      <c r="L7" s="13">
        <f t="shared" ref="L7:L17" si="0">SUM(C7:K7)</f>
        <v>122440</v>
      </c>
    </row>
    <row r="8" spans="1:12" x14ac:dyDescent="0.2">
      <c r="B8" s="9" t="s">
        <v>61</v>
      </c>
      <c r="C8" s="13">
        <v>0</v>
      </c>
      <c r="D8" s="13">
        <v>168833</v>
      </c>
      <c r="E8" s="13">
        <v>130614</v>
      </c>
      <c r="F8" s="13">
        <v>34936</v>
      </c>
      <c r="G8" s="13">
        <v>23299</v>
      </c>
      <c r="H8" s="13">
        <v>32886</v>
      </c>
      <c r="I8" s="13">
        <v>166984</v>
      </c>
      <c r="J8" s="13">
        <v>107101</v>
      </c>
      <c r="K8" s="13">
        <v>89697</v>
      </c>
      <c r="L8" s="13">
        <f t="shared" si="0"/>
        <v>754350</v>
      </c>
    </row>
    <row r="9" spans="1:12" x14ac:dyDescent="0.2">
      <c r="B9" s="9" t="s">
        <v>62</v>
      </c>
      <c r="C9" s="13">
        <v>0</v>
      </c>
      <c r="D9" s="13">
        <v>0</v>
      </c>
      <c r="E9" s="13">
        <v>0</v>
      </c>
      <c r="F9" s="13">
        <v>17468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f t="shared" si="0"/>
        <v>17468</v>
      </c>
    </row>
    <row r="10" spans="1:12" x14ac:dyDescent="0.2">
      <c r="B10" s="9" t="s">
        <v>3</v>
      </c>
      <c r="C10" s="13">
        <v>8085</v>
      </c>
      <c r="D10" s="13">
        <v>81081</v>
      </c>
      <c r="E10" s="13">
        <v>58117</v>
      </c>
      <c r="F10" s="13">
        <v>37024</v>
      </c>
      <c r="G10" s="13">
        <v>32124</v>
      </c>
      <c r="H10" s="13">
        <v>18414</v>
      </c>
      <c r="I10" s="13">
        <v>117129</v>
      </c>
      <c r="J10" s="13">
        <v>45321</v>
      </c>
      <c r="K10" s="13">
        <v>33126</v>
      </c>
      <c r="L10" s="13">
        <f t="shared" si="0"/>
        <v>430421</v>
      </c>
    </row>
    <row r="11" spans="1:12" x14ac:dyDescent="0.2">
      <c r="B11" s="9" t="s">
        <v>4</v>
      </c>
      <c r="C11" s="13">
        <v>2130</v>
      </c>
      <c r="D11" s="13">
        <v>33448</v>
      </c>
      <c r="E11" s="13">
        <v>34982</v>
      </c>
      <c r="F11" s="13">
        <v>13950</v>
      </c>
      <c r="G11" s="13">
        <v>20116</v>
      </c>
      <c r="H11" s="13">
        <v>13093</v>
      </c>
      <c r="I11" s="13">
        <v>51266</v>
      </c>
      <c r="J11" s="13">
        <v>21077</v>
      </c>
      <c r="K11" s="13">
        <v>17475</v>
      </c>
      <c r="L11" s="13">
        <f t="shared" si="0"/>
        <v>207537</v>
      </c>
    </row>
    <row r="12" spans="1:12" x14ac:dyDescent="0.2">
      <c r="B12" s="9" t="s">
        <v>5</v>
      </c>
      <c r="C12" s="13">
        <v>887</v>
      </c>
      <c r="D12" s="13">
        <v>17428</v>
      </c>
      <c r="E12" s="13">
        <v>13352</v>
      </c>
      <c r="F12" s="13">
        <v>8414</v>
      </c>
      <c r="G12" s="13">
        <v>5479</v>
      </c>
      <c r="H12" s="13">
        <v>4063</v>
      </c>
      <c r="I12" s="13">
        <v>27173</v>
      </c>
      <c r="J12" s="13">
        <v>8641</v>
      </c>
      <c r="K12" s="13">
        <v>7141</v>
      </c>
      <c r="L12" s="13">
        <f t="shared" si="0"/>
        <v>92578</v>
      </c>
    </row>
    <row r="13" spans="1:12" x14ac:dyDescent="0.2">
      <c r="B13" s="9" t="s">
        <v>6</v>
      </c>
      <c r="C13" s="13">
        <v>2446</v>
      </c>
      <c r="D13" s="13">
        <v>32433</v>
      </c>
      <c r="E13" s="13">
        <v>24849</v>
      </c>
      <c r="F13" s="13">
        <v>15659</v>
      </c>
      <c r="G13" s="13">
        <v>12134</v>
      </c>
      <c r="H13" s="13">
        <v>6304</v>
      </c>
      <c r="I13" s="13">
        <v>52157</v>
      </c>
      <c r="J13" s="13">
        <v>16150</v>
      </c>
      <c r="K13" s="13">
        <v>13349</v>
      </c>
      <c r="L13" s="13">
        <f t="shared" si="0"/>
        <v>175481</v>
      </c>
    </row>
    <row r="14" spans="1:12" x14ac:dyDescent="0.2">
      <c r="B14" s="9" t="s">
        <v>7</v>
      </c>
      <c r="C14" s="13">
        <v>25200</v>
      </c>
      <c r="D14" s="13">
        <v>144000</v>
      </c>
      <c r="E14" s="13">
        <v>144000</v>
      </c>
      <c r="F14" s="13">
        <v>50400</v>
      </c>
      <c r="G14" s="13">
        <v>43200</v>
      </c>
      <c r="H14" s="13">
        <v>36000</v>
      </c>
      <c r="I14" s="13">
        <f>222000+21000</f>
        <v>243000</v>
      </c>
      <c r="J14" s="13">
        <v>36000</v>
      </c>
      <c r="K14" s="13">
        <v>28800</v>
      </c>
      <c r="L14" s="13">
        <f t="shared" si="0"/>
        <v>750600</v>
      </c>
    </row>
    <row r="15" spans="1:12" x14ac:dyDescent="0.2">
      <c r="B15" s="9" t="s">
        <v>69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430000</v>
      </c>
      <c r="J15" s="13">
        <v>0</v>
      </c>
      <c r="K15" s="13">
        <v>0</v>
      </c>
      <c r="L15" s="13">
        <f t="shared" si="0"/>
        <v>430000</v>
      </c>
    </row>
    <row r="16" spans="1:12" x14ac:dyDescent="0.2">
      <c r="B16" s="9" t="s">
        <v>70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1500</v>
      </c>
      <c r="J16" s="13">
        <v>0</v>
      </c>
      <c r="K16" s="13">
        <v>55000</v>
      </c>
      <c r="L16" s="13">
        <f t="shared" si="0"/>
        <v>56500</v>
      </c>
    </row>
    <row r="17" spans="2:13" x14ac:dyDescent="0.2">
      <c r="B17" s="9" t="s">
        <v>34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50000</v>
      </c>
      <c r="K17" s="13">
        <v>0</v>
      </c>
      <c r="L17" s="13">
        <f t="shared" si="0"/>
        <v>50000</v>
      </c>
    </row>
    <row r="18" spans="2:13" ht="13.5" thickBot="1" x14ac:dyDescent="0.25">
      <c r="B18" s="9"/>
      <c r="C18" s="15">
        <f>SUM(C6:C17)</f>
        <v>216090</v>
      </c>
      <c r="D18" s="15">
        <f t="shared" ref="D18:L18" si="1">SUM(D6:D17)</f>
        <v>1389479</v>
      </c>
      <c r="E18" s="15">
        <f t="shared" si="1"/>
        <v>1103599</v>
      </c>
      <c r="F18" s="15">
        <f t="shared" si="1"/>
        <v>631684</v>
      </c>
      <c r="G18" s="15">
        <f t="shared" si="1"/>
        <v>573866</v>
      </c>
      <c r="H18" s="15">
        <f t="shared" si="1"/>
        <v>358937</v>
      </c>
      <c r="I18" s="15">
        <f t="shared" si="1"/>
        <v>2730816</v>
      </c>
      <c r="J18" s="15">
        <f t="shared" si="1"/>
        <v>823109</v>
      </c>
      <c r="K18" s="15">
        <f t="shared" si="1"/>
        <v>626558</v>
      </c>
      <c r="L18" s="15">
        <f t="shared" si="1"/>
        <v>8454138</v>
      </c>
      <c r="M18" s="24">
        <f>SUM(L18/12422086)</f>
        <v>0.68057313401307962</v>
      </c>
    </row>
    <row r="19" spans="2:13" ht="5.25" customHeight="1" thickTop="1" x14ac:dyDescent="0.2">
      <c r="B19" s="9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2:13" x14ac:dyDescent="0.2">
      <c r="B20" s="9" t="s">
        <v>22</v>
      </c>
      <c r="C20" s="13">
        <v>22000</v>
      </c>
      <c r="D20" s="13">
        <v>0</v>
      </c>
      <c r="E20" s="13">
        <v>0</v>
      </c>
      <c r="F20" s="13">
        <v>0</v>
      </c>
      <c r="G20" s="13">
        <v>0</v>
      </c>
      <c r="H20" s="13">
        <v>4000</v>
      </c>
      <c r="I20" s="13">
        <v>19000</v>
      </c>
      <c r="J20" s="13">
        <v>10000</v>
      </c>
      <c r="K20" s="13">
        <v>12000</v>
      </c>
      <c r="L20" s="13">
        <f>SUM(C20:K20)</f>
        <v>67000</v>
      </c>
    </row>
    <row r="21" spans="2:13" x14ac:dyDescent="0.2">
      <c r="B21" s="9" t="s">
        <v>13</v>
      </c>
      <c r="C21" s="13">
        <v>11426</v>
      </c>
      <c r="D21" s="13">
        <v>0</v>
      </c>
      <c r="E21" s="13">
        <v>0</v>
      </c>
      <c r="F21" s="13">
        <v>0</v>
      </c>
      <c r="G21" s="13">
        <v>0</v>
      </c>
      <c r="H21" s="13">
        <v>21000</v>
      </c>
      <c r="I21" s="13">
        <v>58000</v>
      </c>
      <c r="J21" s="13">
        <f>35000-7000</f>
        <v>28000</v>
      </c>
      <c r="K21" s="13">
        <v>21000</v>
      </c>
      <c r="L21" s="13">
        <f>SUM(C21:K21)</f>
        <v>139426</v>
      </c>
    </row>
    <row r="22" spans="2:13" ht="13.5" thickBot="1" x14ac:dyDescent="0.25">
      <c r="B22" s="9"/>
      <c r="C22" s="15">
        <f>SUM(C20:C21)</f>
        <v>33426</v>
      </c>
      <c r="D22" s="15">
        <f t="shared" ref="D22:L22" si="2">SUM(D20:D21)</f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25000</v>
      </c>
      <c r="I22" s="15">
        <f t="shared" si="2"/>
        <v>77000</v>
      </c>
      <c r="J22" s="15">
        <f t="shared" si="2"/>
        <v>38000</v>
      </c>
      <c r="K22" s="15">
        <f t="shared" si="2"/>
        <v>33000</v>
      </c>
      <c r="L22" s="15">
        <f t="shared" si="2"/>
        <v>206426</v>
      </c>
      <c r="M22" s="24">
        <f>SUM(L22/12422086)</f>
        <v>1.6617659868076909E-2</v>
      </c>
    </row>
    <row r="23" spans="2:13" ht="7.5" customHeight="1" thickTop="1" x14ac:dyDescent="0.2"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2:13" x14ac:dyDescent="0.2">
      <c r="B24" s="9" t="s">
        <v>74</v>
      </c>
      <c r="C24" s="13">
        <v>50992</v>
      </c>
      <c r="D24" s="13">
        <v>15000</v>
      </c>
      <c r="E24" s="13">
        <v>139341</v>
      </c>
      <c r="F24" s="13">
        <v>25000</v>
      </c>
      <c r="G24" s="13">
        <v>7200</v>
      </c>
      <c r="H24" s="13">
        <v>0</v>
      </c>
      <c r="I24" s="13">
        <v>0</v>
      </c>
      <c r="J24" s="13">
        <v>76000</v>
      </c>
      <c r="K24" s="13">
        <v>54000</v>
      </c>
      <c r="L24" s="13">
        <f t="shared" ref="L24:L26" si="3">SUM(C24:K24)</f>
        <v>367533</v>
      </c>
    </row>
    <row r="25" spans="2:13" x14ac:dyDescent="0.2">
      <c r="B25" s="9" t="s">
        <v>75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95000</v>
      </c>
      <c r="I25" s="13">
        <v>0</v>
      </c>
      <c r="J25" s="13">
        <v>33000</v>
      </c>
      <c r="K25" s="13">
        <v>0</v>
      </c>
      <c r="L25" s="13">
        <f t="shared" si="3"/>
        <v>128000</v>
      </c>
    </row>
    <row r="26" spans="2:13" x14ac:dyDescent="0.2">
      <c r="B26" s="9" t="s">
        <v>16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98576</v>
      </c>
      <c r="K26" s="13">
        <v>0</v>
      </c>
      <c r="L26" s="13">
        <f t="shared" si="3"/>
        <v>98576</v>
      </c>
    </row>
    <row r="27" spans="2:13" ht="13.5" thickBot="1" x14ac:dyDescent="0.25">
      <c r="B27" s="9"/>
      <c r="C27" s="15">
        <f>SUM(C24:C26)</f>
        <v>50992</v>
      </c>
      <c r="D27" s="15">
        <f t="shared" ref="D27:L27" si="4">SUM(D24:D26)</f>
        <v>15000</v>
      </c>
      <c r="E27" s="15">
        <f t="shared" si="4"/>
        <v>139341</v>
      </c>
      <c r="F27" s="15">
        <f t="shared" si="4"/>
        <v>25000</v>
      </c>
      <c r="G27" s="15">
        <f t="shared" si="4"/>
        <v>7200</v>
      </c>
      <c r="H27" s="15">
        <f t="shared" si="4"/>
        <v>95000</v>
      </c>
      <c r="I27" s="15">
        <f t="shared" si="4"/>
        <v>0</v>
      </c>
      <c r="J27" s="15">
        <f t="shared" si="4"/>
        <v>207576</v>
      </c>
      <c r="K27" s="15">
        <f t="shared" si="4"/>
        <v>54000</v>
      </c>
      <c r="L27" s="15">
        <f t="shared" si="4"/>
        <v>594109</v>
      </c>
      <c r="M27" s="24">
        <f>SUM(L27/12422086)</f>
        <v>4.7826830372934143E-2</v>
      </c>
    </row>
    <row r="28" spans="2:13" ht="5.25" customHeight="1" thickTop="1" x14ac:dyDescent="0.2">
      <c r="B28" s="9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2:13" x14ac:dyDescent="0.2">
      <c r="B29" s="9" t="s">
        <v>8</v>
      </c>
      <c r="C29" s="13">
        <v>2500</v>
      </c>
      <c r="D29" s="13">
        <v>83300</v>
      </c>
      <c r="E29" s="13">
        <v>50000</v>
      </c>
      <c r="F29" s="13">
        <v>35500</v>
      </c>
      <c r="G29" s="13">
        <v>14900</v>
      </c>
      <c r="H29" s="13">
        <v>13200</v>
      </c>
      <c r="I29" s="13">
        <v>58850</v>
      </c>
      <c r="J29" s="13">
        <v>71000</v>
      </c>
      <c r="K29" s="13">
        <v>66500</v>
      </c>
      <c r="L29" s="13">
        <f>SUM(C29:K29)</f>
        <v>395750</v>
      </c>
    </row>
    <row r="30" spans="2:13" x14ac:dyDescent="0.2">
      <c r="B30" s="9" t="s">
        <v>9</v>
      </c>
      <c r="C30" s="13">
        <v>600</v>
      </c>
      <c r="D30" s="13">
        <v>1000</v>
      </c>
      <c r="E30" s="13">
        <v>5000</v>
      </c>
      <c r="F30" s="13">
        <v>1500</v>
      </c>
      <c r="G30" s="13">
        <v>0</v>
      </c>
      <c r="H30" s="13">
        <v>2900</v>
      </c>
      <c r="I30" s="13">
        <v>6675</v>
      </c>
      <c r="J30" s="13">
        <v>5000</v>
      </c>
      <c r="K30" s="13">
        <v>9300</v>
      </c>
      <c r="L30" s="13">
        <f t="shared" ref="L30:L52" si="5">SUM(C30:K30)</f>
        <v>31975</v>
      </c>
    </row>
    <row r="31" spans="2:13" x14ac:dyDescent="0.2">
      <c r="B31" s="9" t="s">
        <v>37</v>
      </c>
      <c r="C31" s="13">
        <v>0</v>
      </c>
      <c r="D31" s="13">
        <v>15000</v>
      </c>
      <c r="E31" s="13">
        <v>15000</v>
      </c>
      <c r="F31" s="13">
        <v>8000</v>
      </c>
      <c r="G31" s="13">
        <v>10000</v>
      </c>
      <c r="H31" s="13">
        <v>1150</v>
      </c>
      <c r="I31" s="13">
        <v>51500</v>
      </c>
      <c r="J31" s="13">
        <v>0</v>
      </c>
      <c r="K31" s="13">
        <v>0</v>
      </c>
      <c r="L31" s="13">
        <f t="shared" si="5"/>
        <v>100650</v>
      </c>
    </row>
    <row r="32" spans="2:13" x14ac:dyDescent="0.2">
      <c r="B32" s="9" t="s">
        <v>73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5000</v>
      </c>
      <c r="J32" s="13">
        <v>0</v>
      </c>
      <c r="K32" s="13">
        <v>3000</v>
      </c>
      <c r="L32" s="13">
        <f t="shared" si="5"/>
        <v>8000</v>
      </c>
    </row>
    <row r="33" spans="2:12" x14ac:dyDescent="0.2">
      <c r="B33" s="9" t="s">
        <v>10</v>
      </c>
      <c r="C33" s="13">
        <v>0</v>
      </c>
      <c r="D33" s="13">
        <v>600</v>
      </c>
      <c r="E33" s="13">
        <v>0</v>
      </c>
      <c r="F33" s="13">
        <v>0</v>
      </c>
      <c r="G33" s="13">
        <v>0</v>
      </c>
      <c r="H33" s="13">
        <v>306960</v>
      </c>
      <c r="I33" s="13">
        <v>500</v>
      </c>
      <c r="J33" s="13">
        <v>3500</v>
      </c>
      <c r="K33" s="13">
        <v>0</v>
      </c>
      <c r="L33" s="13">
        <f t="shared" si="5"/>
        <v>311560</v>
      </c>
    </row>
    <row r="34" spans="2:12" x14ac:dyDescent="0.2">
      <c r="B34" s="9" t="s">
        <v>11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6000</v>
      </c>
      <c r="K34" s="13">
        <v>0</v>
      </c>
      <c r="L34" s="13">
        <f t="shared" si="5"/>
        <v>6000</v>
      </c>
    </row>
    <row r="35" spans="2:12" x14ac:dyDescent="0.2">
      <c r="B35" s="9" t="s">
        <v>12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1500</v>
      </c>
      <c r="L35" s="13">
        <f t="shared" si="5"/>
        <v>1500</v>
      </c>
    </row>
    <row r="36" spans="2:12" x14ac:dyDescent="0.2">
      <c r="B36" s="9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100000</v>
      </c>
      <c r="I36" s="13">
        <v>8000</v>
      </c>
      <c r="J36" s="13">
        <v>1000</v>
      </c>
      <c r="K36" s="13">
        <v>0</v>
      </c>
      <c r="L36" s="13">
        <f t="shared" si="5"/>
        <v>109000</v>
      </c>
    </row>
    <row r="37" spans="2:12" x14ac:dyDescent="0.2">
      <c r="B37" s="9" t="s">
        <v>14</v>
      </c>
      <c r="C37" s="13">
        <v>0</v>
      </c>
      <c r="D37" s="13">
        <v>170000</v>
      </c>
      <c r="E37" s="13">
        <v>96580</v>
      </c>
      <c r="F37" s="13">
        <v>48000</v>
      </c>
      <c r="G37" s="13">
        <v>78000</v>
      </c>
      <c r="H37" s="13">
        <v>0</v>
      </c>
      <c r="I37" s="13">
        <v>0</v>
      </c>
      <c r="J37" s="13">
        <v>580000</v>
      </c>
      <c r="K37" s="13">
        <v>0</v>
      </c>
      <c r="L37" s="13">
        <f t="shared" si="5"/>
        <v>972580</v>
      </c>
    </row>
    <row r="38" spans="2:12" x14ac:dyDescent="0.2">
      <c r="B38" s="9" t="s">
        <v>15</v>
      </c>
      <c r="C38" s="13">
        <v>0</v>
      </c>
      <c r="D38" s="13">
        <v>13460</v>
      </c>
      <c r="E38" s="13">
        <v>22464</v>
      </c>
      <c r="F38" s="13">
        <v>5000</v>
      </c>
      <c r="G38" s="13">
        <v>1920</v>
      </c>
      <c r="H38" s="13">
        <v>0</v>
      </c>
      <c r="I38" s="13">
        <v>500</v>
      </c>
      <c r="J38" s="13">
        <v>60000</v>
      </c>
      <c r="K38" s="13">
        <v>3000</v>
      </c>
      <c r="L38" s="13">
        <f t="shared" si="5"/>
        <v>106344</v>
      </c>
    </row>
    <row r="39" spans="2:12" x14ac:dyDescent="0.2">
      <c r="B39" s="9" t="s">
        <v>23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9000</v>
      </c>
      <c r="L39" s="13">
        <f t="shared" si="5"/>
        <v>9000</v>
      </c>
    </row>
    <row r="40" spans="2:12" x14ac:dyDescent="0.2">
      <c r="B40" s="9" t="s">
        <v>24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2000</v>
      </c>
      <c r="J40" s="13">
        <v>0</v>
      </c>
      <c r="K40" s="13">
        <v>0</v>
      </c>
      <c r="L40" s="13">
        <f t="shared" si="5"/>
        <v>2000</v>
      </c>
    </row>
    <row r="41" spans="2:12" x14ac:dyDescent="0.2">
      <c r="B41" s="9" t="s">
        <v>53</v>
      </c>
      <c r="C41" s="13">
        <v>65493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f t="shared" si="5"/>
        <v>65493</v>
      </c>
    </row>
    <row r="42" spans="2:12" x14ac:dyDescent="0.2">
      <c r="B42" s="9" t="s">
        <v>71</v>
      </c>
      <c r="C42" s="13">
        <v>0</v>
      </c>
      <c r="D42" s="13">
        <v>40000</v>
      </c>
      <c r="E42" s="13">
        <v>27000</v>
      </c>
      <c r="F42" s="13">
        <v>17000</v>
      </c>
      <c r="G42" s="13">
        <v>9250</v>
      </c>
      <c r="H42" s="13">
        <v>0</v>
      </c>
      <c r="I42" s="13">
        <v>1000</v>
      </c>
      <c r="J42" s="13">
        <v>217500</v>
      </c>
      <c r="K42" s="13">
        <v>0</v>
      </c>
      <c r="L42" s="13">
        <f t="shared" si="5"/>
        <v>311750</v>
      </c>
    </row>
    <row r="43" spans="2:12" x14ac:dyDescent="0.2">
      <c r="B43" s="9" t="s">
        <v>27</v>
      </c>
      <c r="C43" s="13">
        <v>14001</v>
      </c>
      <c r="D43" s="13">
        <v>1100</v>
      </c>
      <c r="E43" s="13">
        <v>600</v>
      </c>
      <c r="F43" s="13">
        <v>0</v>
      </c>
      <c r="G43" s="13">
        <v>0</v>
      </c>
      <c r="H43" s="13">
        <v>949</v>
      </c>
      <c r="I43" s="13">
        <v>6246</v>
      </c>
      <c r="J43" s="13">
        <v>4800</v>
      </c>
      <c r="K43" s="13">
        <v>1425</v>
      </c>
      <c r="L43" s="13">
        <f t="shared" si="5"/>
        <v>29121</v>
      </c>
    </row>
    <row r="44" spans="2:12" x14ac:dyDescent="0.2">
      <c r="B44" s="9" t="s">
        <v>25</v>
      </c>
      <c r="C44" s="13">
        <v>0</v>
      </c>
      <c r="D44" s="13">
        <v>28840</v>
      </c>
      <c r="E44" s="13">
        <v>14420</v>
      </c>
      <c r="F44" s="13">
        <v>10240</v>
      </c>
      <c r="G44" s="13">
        <v>9320</v>
      </c>
      <c r="H44" s="13">
        <v>0</v>
      </c>
      <c r="I44" s="13">
        <v>500</v>
      </c>
      <c r="J44" s="13">
        <v>0</v>
      </c>
      <c r="K44" s="13">
        <v>47820</v>
      </c>
      <c r="L44" s="13">
        <f t="shared" si="5"/>
        <v>111140</v>
      </c>
    </row>
    <row r="45" spans="2:12" x14ac:dyDescent="0.2">
      <c r="B45" s="9" t="s">
        <v>72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1000</v>
      </c>
      <c r="J45" s="13">
        <v>0</v>
      </c>
      <c r="K45" s="13">
        <v>15000</v>
      </c>
      <c r="L45" s="13">
        <f t="shared" si="5"/>
        <v>16000</v>
      </c>
    </row>
    <row r="46" spans="2:12" x14ac:dyDescent="0.2">
      <c r="B46" s="9" t="s">
        <v>21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65000</v>
      </c>
      <c r="L46" s="13">
        <f t="shared" si="5"/>
        <v>65000</v>
      </c>
    </row>
    <row r="47" spans="2:12" x14ac:dyDescent="0.2">
      <c r="B47" s="9" t="s">
        <v>26</v>
      </c>
      <c r="C47" s="13">
        <v>0</v>
      </c>
      <c r="D47" s="13">
        <v>17500</v>
      </c>
      <c r="E47" s="13">
        <v>10000</v>
      </c>
      <c r="F47" s="13">
        <v>9000</v>
      </c>
      <c r="G47" s="13">
        <v>5000</v>
      </c>
      <c r="H47" s="13">
        <v>0</v>
      </c>
      <c r="I47" s="13">
        <v>17000</v>
      </c>
      <c r="J47" s="13">
        <v>25000</v>
      </c>
      <c r="K47" s="13">
        <v>0</v>
      </c>
      <c r="L47" s="13">
        <f t="shared" si="5"/>
        <v>83500</v>
      </c>
    </row>
    <row r="48" spans="2:12" x14ac:dyDescent="0.2">
      <c r="B48" s="9" t="s">
        <v>66</v>
      </c>
      <c r="C48" s="13">
        <v>30000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15000</v>
      </c>
      <c r="J48" s="13">
        <f>60000-21000-5000</f>
        <v>34000</v>
      </c>
      <c r="K48" s="13">
        <v>7000</v>
      </c>
      <c r="L48" s="13">
        <f t="shared" si="5"/>
        <v>86000</v>
      </c>
    </row>
    <row r="49" spans="2:13" x14ac:dyDescent="0.2">
      <c r="B49" s="9" t="s">
        <v>36</v>
      </c>
      <c r="C49" s="13">
        <v>30000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f t="shared" si="5"/>
        <v>30000</v>
      </c>
    </row>
    <row r="50" spans="2:13" x14ac:dyDescent="0.2">
      <c r="B50" s="9" t="s">
        <v>67</v>
      </c>
      <c r="C50" s="13">
        <v>25000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f t="shared" si="5"/>
        <v>25000</v>
      </c>
    </row>
    <row r="51" spans="2:13" x14ac:dyDescent="0.2">
      <c r="B51" s="9" t="s">
        <v>68</v>
      </c>
      <c r="C51" s="13">
        <v>50000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f t="shared" si="5"/>
        <v>50000</v>
      </c>
    </row>
    <row r="52" spans="2:13" x14ac:dyDescent="0.2">
      <c r="B52" s="9" t="s">
        <v>65</v>
      </c>
      <c r="C52" s="13">
        <v>12000</v>
      </c>
      <c r="D52" s="13">
        <v>7000</v>
      </c>
      <c r="E52" s="13">
        <v>2500</v>
      </c>
      <c r="F52" s="13">
        <v>1500</v>
      </c>
      <c r="G52" s="13">
        <v>0</v>
      </c>
      <c r="H52" s="13">
        <v>6000</v>
      </c>
      <c r="I52" s="13">
        <v>1000</v>
      </c>
      <c r="J52" s="13">
        <f>6350+5000</f>
        <v>11350</v>
      </c>
      <c r="K52" s="13">
        <v>5500</v>
      </c>
      <c r="L52" s="13">
        <f t="shared" si="5"/>
        <v>46850</v>
      </c>
    </row>
    <row r="53" spans="2:13" ht="13.5" thickBot="1" x14ac:dyDescent="0.25">
      <c r="B53" s="9"/>
      <c r="C53" s="15">
        <f t="shared" ref="C53:L53" si="6">SUM(C29:C52)</f>
        <v>229594</v>
      </c>
      <c r="D53" s="15">
        <f t="shared" si="6"/>
        <v>377800</v>
      </c>
      <c r="E53" s="15">
        <f t="shared" si="6"/>
        <v>243564</v>
      </c>
      <c r="F53" s="15">
        <f t="shared" si="6"/>
        <v>135740</v>
      </c>
      <c r="G53" s="15">
        <f t="shared" si="6"/>
        <v>128390</v>
      </c>
      <c r="H53" s="15">
        <f t="shared" si="6"/>
        <v>431159</v>
      </c>
      <c r="I53" s="15">
        <f t="shared" si="6"/>
        <v>174771</v>
      </c>
      <c r="J53" s="15">
        <f t="shared" si="6"/>
        <v>1019150</v>
      </c>
      <c r="K53" s="15">
        <f t="shared" si="6"/>
        <v>234045</v>
      </c>
      <c r="L53" s="15">
        <f t="shared" si="6"/>
        <v>2974213</v>
      </c>
      <c r="M53" s="24">
        <f>SUM(L53/12422086)</f>
        <v>0.23942943238357872</v>
      </c>
    </row>
    <row r="54" spans="2:13" ht="5.25" customHeight="1" thickTop="1" x14ac:dyDescent="0.2">
      <c r="B54" s="9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2:13" x14ac:dyDescent="0.2">
      <c r="B55" s="9" t="s">
        <v>77</v>
      </c>
      <c r="C55" s="13">
        <v>0</v>
      </c>
      <c r="D55" s="13">
        <v>19450</v>
      </c>
      <c r="E55" s="13">
        <v>2500</v>
      </c>
      <c r="F55" s="13">
        <v>0</v>
      </c>
      <c r="G55" s="13">
        <v>20000</v>
      </c>
      <c r="H55" s="13">
        <v>1000</v>
      </c>
      <c r="I55" s="13">
        <v>27000</v>
      </c>
      <c r="J55" s="13">
        <v>49000</v>
      </c>
      <c r="K55" s="13">
        <v>3000</v>
      </c>
      <c r="L55" s="13">
        <f t="shared" ref="L55:L57" si="7">SUM(C55:K55)</f>
        <v>121950</v>
      </c>
    </row>
    <row r="56" spans="2:13" x14ac:dyDescent="0.2">
      <c r="B56" s="9" t="s">
        <v>17</v>
      </c>
      <c r="C56" s="13">
        <v>0</v>
      </c>
      <c r="D56" s="13">
        <v>5000</v>
      </c>
      <c r="E56" s="13">
        <v>5000</v>
      </c>
      <c r="F56" s="13">
        <v>3500</v>
      </c>
      <c r="G56" s="13">
        <v>0</v>
      </c>
      <c r="H56" s="13">
        <v>0</v>
      </c>
      <c r="I56" s="13">
        <v>36000</v>
      </c>
      <c r="J56" s="13">
        <v>6000</v>
      </c>
      <c r="K56" s="13">
        <v>4000</v>
      </c>
      <c r="L56" s="13">
        <f t="shared" si="7"/>
        <v>59500</v>
      </c>
    </row>
    <row r="57" spans="2:13" x14ac:dyDescent="0.2">
      <c r="B57" s="9" t="s">
        <v>18</v>
      </c>
      <c r="C57" s="13">
        <v>0</v>
      </c>
      <c r="D57" s="13">
        <v>2000</v>
      </c>
      <c r="E57" s="13">
        <v>5000</v>
      </c>
      <c r="F57" s="13">
        <v>2000</v>
      </c>
      <c r="G57" s="13">
        <v>0</v>
      </c>
      <c r="H57" s="13">
        <v>2000</v>
      </c>
      <c r="I57" s="13">
        <v>750</v>
      </c>
      <c r="J57" s="13">
        <v>0</v>
      </c>
      <c r="K57" s="13">
        <v>0</v>
      </c>
      <c r="L57" s="13">
        <f t="shared" si="7"/>
        <v>11750</v>
      </c>
    </row>
    <row r="58" spans="2:13" ht="13.5" thickBot="1" x14ac:dyDescent="0.25">
      <c r="C58" s="15">
        <f t="shared" ref="C58:L58" si="8">SUM(C55:C57)</f>
        <v>0</v>
      </c>
      <c r="D58" s="15">
        <f t="shared" si="8"/>
        <v>26450</v>
      </c>
      <c r="E58" s="15">
        <f t="shared" si="8"/>
        <v>12500</v>
      </c>
      <c r="F58" s="15">
        <f t="shared" si="8"/>
        <v>5500</v>
      </c>
      <c r="G58" s="15">
        <f t="shared" si="8"/>
        <v>20000</v>
      </c>
      <c r="H58" s="15">
        <f t="shared" si="8"/>
        <v>3000</v>
      </c>
      <c r="I58" s="15">
        <f t="shared" si="8"/>
        <v>63750</v>
      </c>
      <c r="J58" s="15">
        <f t="shared" si="8"/>
        <v>55000</v>
      </c>
      <c r="K58" s="15">
        <f t="shared" si="8"/>
        <v>7000</v>
      </c>
      <c r="L58" s="15">
        <f t="shared" si="8"/>
        <v>193200</v>
      </c>
      <c r="M58" s="25">
        <f>SUM(L58/12422086)</f>
        <v>1.555294336233061E-2</v>
      </c>
    </row>
    <row r="59" spans="2:13" ht="24" customHeight="1" thickTop="1" thickBot="1" x14ac:dyDescent="0.25">
      <c r="C59" s="26">
        <f t="shared" ref="C59:L59" si="9">SUM(C18+C22+C27+C53+C58)</f>
        <v>530102</v>
      </c>
      <c r="D59" s="26">
        <f t="shared" si="9"/>
        <v>1808729</v>
      </c>
      <c r="E59" s="26">
        <f t="shared" si="9"/>
        <v>1499004</v>
      </c>
      <c r="F59" s="26">
        <f t="shared" si="9"/>
        <v>797924</v>
      </c>
      <c r="G59" s="26">
        <f t="shared" si="9"/>
        <v>729456</v>
      </c>
      <c r="H59" s="26">
        <f t="shared" si="9"/>
        <v>913096</v>
      </c>
      <c r="I59" s="26">
        <f t="shared" si="9"/>
        <v>3046337</v>
      </c>
      <c r="J59" s="26">
        <f t="shared" si="9"/>
        <v>2142835</v>
      </c>
      <c r="K59" s="26">
        <f t="shared" si="9"/>
        <v>954603</v>
      </c>
      <c r="L59" s="26">
        <f t="shared" si="9"/>
        <v>12422086</v>
      </c>
      <c r="M59" s="24">
        <f>SUM(M18:M58)</f>
        <v>1</v>
      </c>
    </row>
    <row r="60" spans="2:13" ht="14.25" thickTop="1" thickBot="1" x14ac:dyDescent="0.25">
      <c r="C60" s="27">
        <f>SUM(C59/L59)</f>
        <v>4.2674153117278367E-2</v>
      </c>
      <c r="D60" s="27">
        <f>SUM(D59/L59)</f>
        <v>0.14560589904143315</v>
      </c>
      <c r="E60" s="27">
        <f>SUM(E59/L59)</f>
        <v>0.12067248608647534</v>
      </c>
      <c r="F60" s="27">
        <f>SUM(F59/L59)</f>
        <v>6.4234300100643321E-2</v>
      </c>
      <c r="G60" s="27">
        <f>SUM(G59/L59)</f>
        <v>5.8722504416730006E-2</v>
      </c>
      <c r="H60" s="27">
        <f>SUM(H59/L59)</f>
        <v>7.3505850788667865E-2</v>
      </c>
      <c r="I60" s="27">
        <f>SUM(I59/L59)</f>
        <v>0.24523554256507321</v>
      </c>
      <c r="J60" s="27">
        <f>SUM(J59/L59)</f>
        <v>0.17250202582722418</v>
      </c>
      <c r="K60" s="27">
        <f>SUM(K59/L59)</f>
        <v>7.6847238056474573E-2</v>
      </c>
      <c r="L60" s="27">
        <f>SUM(L59/L59)</f>
        <v>1</v>
      </c>
      <c r="M60" s="21">
        <f>SUM(C60:K60)</f>
        <v>1</v>
      </c>
    </row>
    <row r="61" spans="2:13" ht="13.5" thickTop="1" x14ac:dyDescent="0.2">
      <c r="C61" s="16"/>
      <c r="D61" s="16"/>
      <c r="E61" s="16"/>
      <c r="F61" s="16"/>
      <c r="K61" s="16"/>
      <c r="L61" s="16"/>
    </row>
    <row r="62" spans="2:1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2:1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2:1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3:12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</row>
  </sheetData>
  <mergeCells count="10">
    <mergeCell ref="C4:C5"/>
    <mergeCell ref="I4:I5"/>
    <mergeCell ref="J4:J5"/>
    <mergeCell ref="K4:K5"/>
    <mergeCell ref="L4:L5"/>
    <mergeCell ref="D4:D5"/>
    <mergeCell ref="E4:E5"/>
    <mergeCell ref="F4:F5"/>
    <mergeCell ref="G4:G5"/>
    <mergeCell ref="H4:H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zoomScale="125" zoomScaleNormal="125" zoomScalePageLayoutView="125" workbookViewId="0">
      <pane xSplit="2" ySplit="5" topLeftCell="C6" activePane="bottomRight" state="frozen"/>
      <selection activeCell="D1" sqref="A1:XFD1048576"/>
      <selection pane="topRight" activeCell="D1" sqref="A1:XFD1048576"/>
      <selection pane="bottomLeft" activeCell="D1" sqref="A1:XFD1048576"/>
      <selection pane="bottomRight"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9" width="9.7109375" style="2" customWidth="1"/>
    <col min="10" max="10" width="1.7109375" style="2" customWidth="1"/>
    <col min="11" max="14" width="9.7109375" style="2" customWidth="1"/>
    <col min="15" max="15" width="1.7109375" style="2" customWidth="1"/>
    <col min="16" max="16" width="9.7109375" style="2" customWidth="1"/>
    <col min="17" max="17" width="9.28515625" style="2" customWidth="1"/>
    <col min="18" max="19" width="9.42578125" style="2" customWidth="1"/>
    <col min="20" max="20" width="10.42578125" style="2" customWidth="1"/>
    <col min="21" max="21" width="9.42578125" style="2" customWidth="1"/>
    <col min="22" max="22" width="10" style="2" bestFit="1" customWidth="1"/>
    <col min="23" max="23" width="11" style="2" bestFit="1" customWidth="1"/>
    <col min="24" max="24" width="10.28515625" style="2" customWidth="1"/>
    <col min="25" max="25" width="1.42578125" style="2" customWidth="1"/>
    <col min="26" max="26" width="8.42578125" style="2" customWidth="1"/>
    <col min="27" max="27" width="8.7109375" style="2" customWidth="1"/>
    <col min="28" max="28" width="9.42578125" style="2" customWidth="1"/>
    <col min="29" max="29" width="10.28515625" style="2" customWidth="1"/>
    <col min="30" max="30" width="11.28515625" style="2" customWidth="1"/>
    <col min="31" max="31" width="1.7109375" style="2" customWidth="1"/>
    <col min="32" max="32" width="9.28515625" style="2" customWidth="1"/>
    <col min="33" max="33" width="9.42578125" style="2" customWidth="1"/>
    <col min="34" max="34" width="8.7109375" style="2" customWidth="1"/>
    <col min="35" max="38" width="8.28515625" style="2" customWidth="1"/>
    <col min="39" max="39" width="10.140625" style="2" customWidth="1"/>
    <col min="40" max="40" width="10.42578125" style="2" customWidth="1"/>
    <col min="41" max="41" width="1.42578125" style="2" customWidth="1"/>
    <col min="42" max="42" width="11.28515625" style="2" customWidth="1"/>
    <col min="43" max="43" width="11.42578125" style="2" customWidth="1"/>
    <col min="44" max="44" width="10" style="2" customWidth="1"/>
    <col min="45" max="256" width="11.42578125" style="2" customWidth="1"/>
    <col min="257" max="16384" width="8.85546875" style="2"/>
  </cols>
  <sheetData>
    <row r="1" spans="1:43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3" x14ac:dyDescent="0.2">
      <c r="A2" s="4" t="s">
        <v>47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  <c r="N2" s="6"/>
    </row>
    <row r="3" spans="1:43" ht="15.75" customHeight="1" x14ac:dyDescent="0.2">
      <c r="A3" s="3" t="s">
        <v>64</v>
      </c>
      <c r="B3" s="6"/>
      <c r="C3" s="22" t="s">
        <v>48</v>
      </c>
      <c r="D3" s="28"/>
      <c r="E3" s="66" t="s">
        <v>63</v>
      </c>
      <c r="F3" s="66"/>
      <c r="G3" s="66"/>
      <c r="H3" s="66"/>
      <c r="I3" s="66"/>
      <c r="J3" s="28"/>
      <c r="K3" s="66" t="s">
        <v>55</v>
      </c>
      <c r="L3" s="66"/>
      <c r="M3" s="66"/>
      <c r="N3" s="66"/>
      <c r="O3" s="28"/>
      <c r="P3" s="66" t="s">
        <v>56</v>
      </c>
      <c r="Q3" s="66"/>
      <c r="R3" s="66"/>
      <c r="S3" s="66"/>
      <c r="T3" s="66"/>
      <c r="U3" s="66"/>
      <c r="V3" s="66"/>
      <c r="W3" s="66"/>
      <c r="X3" s="66"/>
      <c r="Y3" s="28"/>
      <c r="Z3" s="66" t="s">
        <v>57</v>
      </c>
      <c r="AA3" s="66"/>
      <c r="AB3" s="66"/>
      <c r="AC3" s="66"/>
      <c r="AD3" s="66"/>
      <c r="AE3" s="28"/>
      <c r="AF3" s="66" t="s">
        <v>58</v>
      </c>
      <c r="AG3" s="66"/>
      <c r="AH3" s="66"/>
      <c r="AI3" s="66"/>
      <c r="AJ3" s="66"/>
      <c r="AK3" s="66"/>
      <c r="AL3" s="66"/>
      <c r="AM3" s="66"/>
      <c r="AN3" s="66"/>
      <c r="AP3" s="64" t="s">
        <v>46</v>
      </c>
    </row>
    <row r="4" spans="1:43" ht="15.75" customHeight="1" x14ac:dyDescent="0.2">
      <c r="A4" s="3"/>
      <c r="B4" s="6"/>
      <c r="C4" s="7">
        <v>151</v>
      </c>
      <c r="E4" s="7">
        <v>20</v>
      </c>
      <c r="F4" s="7">
        <v>30</v>
      </c>
      <c r="G4" s="7">
        <v>40</v>
      </c>
      <c r="H4" s="7">
        <v>50</v>
      </c>
      <c r="I4" s="63" t="s">
        <v>38</v>
      </c>
      <c r="K4" s="7">
        <v>251</v>
      </c>
      <c r="L4" s="7">
        <v>152</v>
      </c>
      <c r="M4" s="7">
        <v>272</v>
      </c>
      <c r="N4" s="65" t="s">
        <v>38</v>
      </c>
      <c r="P4" s="7">
        <v>201</v>
      </c>
      <c r="Q4" s="7">
        <v>211</v>
      </c>
      <c r="R4" s="7">
        <v>212</v>
      </c>
      <c r="S4" s="7">
        <v>213</v>
      </c>
      <c r="T4" s="7">
        <v>214</v>
      </c>
      <c r="U4" s="7">
        <v>215</v>
      </c>
      <c r="V4" s="7">
        <v>218</v>
      </c>
      <c r="W4" s="7">
        <v>271</v>
      </c>
      <c r="X4" s="65" t="s">
        <v>38</v>
      </c>
      <c r="Z4" s="7">
        <v>191</v>
      </c>
      <c r="AA4" s="7">
        <v>153</v>
      </c>
      <c r="AB4" s="7">
        <v>163</v>
      </c>
      <c r="AC4" s="7">
        <v>371</v>
      </c>
      <c r="AD4" s="65" t="s">
        <v>38</v>
      </c>
      <c r="AF4" s="7">
        <v>301</v>
      </c>
      <c r="AG4" s="7">
        <v>311</v>
      </c>
      <c r="AH4" s="7">
        <v>312</v>
      </c>
      <c r="AI4" s="7">
        <v>313</v>
      </c>
      <c r="AJ4" s="7">
        <v>314</v>
      </c>
      <c r="AK4" s="7">
        <v>315</v>
      </c>
      <c r="AL4" s="7">
        <v>401</v>
      </c>
      <c r="AM4" s="7">
        <v>401</v>
      </c>
      <c r="AN4" s="65" t="s">
        <v>38</v>
      </c>
      <c r="AO4" s="7"/>
      <c r="AP4" s="64"/>
    </row>
    <row r="5" spans="1:43" x14ac:dyDescent="0.2">
      <c r="A5" s="3"/>
      <c r="B5" s="6"/>
      <c r="C5" s="7" t="s">
        <v>48</v>
      </c>
      <c r="E5" s="7" t="s">
        <v>49</v>
      </c>
      <c r="F5" s="7" t="s">
        <v>50</v>
      </c>
      <c r="G5" s="7" t="s">
        <v>51</v>
      </c>
      <c r="H5" s="7" t="s">
        <v>52</v>
      </c>
      <c r="I5" s="63"/>
      <c r="K5" s="7" t="s">
        <v>54</v>
      </c>
      <c r="L5" s="7" t="s">
        <v>19</v>
      </c>
      <c r="M5" s="7" t="s">
        <v>43</v>
      </c>
      <c r="N5" s="63"/>
      <c r="P5" s="7" t="s">
        <v>30</v>
      </c>
      <c r="Q5" s="7" t="s">
        <v>39</v>
      </c>
      <c r="R5" s="7" t="s">
        <v>31</v>
      </c>
      <c r="S5" s="7" t="s">
        <v>1</v>
      </c>
      <c r="T5" s="7" t="s">
        <v>40</v>
      </c>
      <c r="U5" s="7" t="s">
        <v>41</v>
      </c>
      <c r="V5" s="7" t="s">
        <v>76</v>
      </c>
      <c r="W5" s="7" t="s">
        <v>42</v>
      </c>
      <c r="X5" s="63"/>
      <c r="Z5" s="7" t="s">
        <v>28</v>
      </c>
      <c r="AA5" s="7" t="s">
        <v>20</v>
      </c>
      <c r="AB5" s="7" t="s">
        <v>33</v>
      </c>
      <c r="AC5" s="7" t="s">
        <v>32</v>
      </c>
      <c r="AD5" s="63"/>
      <c r="AF5" s="7" t="s">
        <v>29</v>
      </c>
      <c r="AG5" s="7" t="s">
        <v>44</v>
      </c>
      <c r="AH5" s="7" t="s">
        <v>45</v>
      </c>
      <c r="AI5" s="7" t="s">
        <v>2</v>
      </c>
      <c r="AJ5" s="7" t="s">
        <v>78</v>
      </c>
      <c r="AK5" s="7" t="s">
        <v>4</v>
      </c>
      <c r="AL5" s="7" t="s">
        <v>79</v>
      </c>
      <c r="AM5" s="7" t="s">
        <v>80</v>
      </c>
      <c r="AN5" s="63"/>
      <c r="AO5" s="7"/>
      <c r="AP5" s="64"/>
    </row>
    <row r="6" spans="1:43" x14ac:dyDescent="0.2">
      <c r="B6" s="9" t="s">
        <v>59</v>
      </c>
      <c r="C6" s="13">
        <v>0</v>
      </c>
      <c r="D6" s="16"/>
      <c r="E6" s="13">
        <v>0</v>
      </c>
      <c r="F6" s="13">
        <v>0</v>
      </c>
      <c r="G6" s="13">
        <v>0</v>
      </c>
      <c r="H6" s="13">
        <v>0</v>
      </c>
      <c r="I6" s="13">
        <f>SUM(E6:H6)</f>
        <v>0</v>
      </c>
      <c r="J6" s="16"/>
      <c r="K6" s="13">
        <v>0</v>
      </c>
      <c r="L6" s="13">
        <v>0</v>
      </c>
      <c r="M6" s="13">
        <v>0</v>
      </c>
      <c r="N6" s="13">
        <f>SUM(K6:M6)</f>
        <v>0</v>
      </c>
      <c r="O6" s="16"/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f t="shared" ref="X6" si="0">SUM(P6:W6)</f>
        <v>0</v>
      </c>
      <c r="Y6" s="16"/>
      <c r="Z6" s="13">
        <v>0</v>
      </c>
      <c r="AA6" s="13">
        <v>0</v>
      </c>
      <c r="AB6" s="13">
        <v>0</v>
      </c>
      <c r="AC6" s="13">
        <v>0</v>
      </c>
      <c r="AD6" s="13">
        <f t="shared" ref="AD6" si="1">SUM(Z6:AC6)</f>
        <v>0</v>
      </c>
      <c r="AE6" s="16"/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f t="shared" ref="AN6" si="2">SUM(AF6:AM6)</f>
        <v>0</v>
      </c>
      <c r="AO6" s="16"/>
      <c r="AP6" s="13">
        <f t="shared" ref="AP6:AP17" si="3">SUM(C6+I6+N6+X6+AD6+AN6)</f>
        <v>0</v>
      </c>
      <c r="AQ6" s="9" t="s">
        <v>59</v>
      </c>
    </row>
    <row r="7" spans="1:43" x14ac:dyDescent="0.2">
      <c r="B7" s="9" t="s">
        <v>60</v>
      </c>
      <c r="C7" s="13">
        <v>0</v>
      </c>
      <c r="D7" s="16"/>
      <c r="E7" s="13">
        <v>0</v>
      </c>
      <c r="F7" s="13">
        <v>0</v>
      </c>
      <c r="G7" s="13">
        <v>0</v>
      </c>
      <c r="H7" s="13">
        <v>0</v>
      </c>
      <c r="I7" s="13">
        <f t="shared" ref="I7:I17" si="4">SUM(E7:H7)</f>
        <v>0</v>
      </c>
      <c r="J7" s="16"/>
      <c r="K7" s="13">
        <v>0</v>
      </c>
      <c r="L7" s="13">
        <v>0</v>
      </c>
      <c r="M7" s="13">
        <v>0</v>
      </c>
      <c r="N7" s="13">
        <f t="shared" ref="N7:N17" si="5">SUM(K7:M7)</f>
        <v>0</v>
      </c>
      <c r="O7" s="16"/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 t="shared" ref="X7:X17" si="6">SUM(P7:W7)</f>
        <v>0</v>
      </c>
      <c r="Y7" s="16"/>
      <c r="Z7" s="13">
        <v>0</v>
      </c>
      <c r="AA7" s="13">
        <v>0</v>
      </c>
      <c r="AB7" s="13">
        <v>0</v>
      </c>
      <c r="AC7" s="13">
        <v>0</v>
      </c>
      <c r="AD7" s="13">
        <f t="shared" ref="AD7:AD17" si="7">SUM(Z7:AC7)</f>
        <v>0</v>
      </c>
      <c r="AE7" s="16"/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f t="shared" ref="AN7:AN17" si="8">SUM(AF7:AM7)</f>
        <v>0</v>
      </c>
      <c r="AO7" s="16"/>
      <c r="AP7" s="13">
        <f t="shared" si="3"/>
        <v>0</v>
      </c>
      <c r="AQ7" s="9" t="s">
        <v>60</v>
      </c>
    </row>
    <row r="8" spans="1:43" x14ac:dyDescent="0.2">
      <c r="B8" s="9" t="s">
        <v>61</v>
      </c>
      <c r="C8" s="13">
        <v>0</v>
      </c>
      <c r="D8" s="16"/>
      <c r="E8" s="13">
        <v>0</v>
      </c>
      <c r="F8" s="13">
        <v>0</v>
      </c>
      <c r="G8" s="13">
        <v>0</v>
      </c>
      <c r="H8" s="13">
        <v>0</v>
      </c>
      <c r="I8" s="13">
        <f t="shared" si="4"/>
        <v>0</v>
      </c>
      <c r="J8" s="16"/>
      <c r="K8" s="13">
        <v>0</v>
      </c>
      <c r="L8" s="13">
        <v>0</v>
      </c>
      <c r="M8" s="13">
        <v>0</v>
      </c>
      <c r="N8" s="13">
        <f t="shared" si="5"/>
        <v>0</v>
      </c>
      <c r="O8" s="16"/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 t="shared" si="6"/>
        <v>0</v>
      </c>
      <c r="Y8" s="16"/>
      <c r="Z8" s="13">
        <v>0</v>
      </c>
      <c r="AA8" s="13">
        <v>0</v>
      </c>
      <c r="AB8" s="13">
        <v>0</v>
      </c>
      <c r="AC8" s="13">
        <v>0</v>
      </c>
      <c r="AD8" s="13">
        <f t="shared" si="7"/>
        <v>0</v>
      </c>
      <c r="AE8" s="16"/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f t="shared" si="8"/>
        <v>0</v>
      </c>
      <c r="AO8" s="16"/>
      <c r="AP8" s="13">
        <f t="shared" si="3"/>
        <v>0</v>
      </c>
      <c r="AQ8" s="9" t="s">
        <v>61</v>
      </c>
    </row>
    <row r="9" spans="1:43" x14ac:dyDescent="0.2">
      <c r="B9" s="9" t="s">
        <v>62</v>
      </c>
      <c r="C9" s="13">
        <v>0</v>
      </c>
      <c r="D9" s="16"/>
      <c r="E9" s="13">
        <v>0</v>
      </c>
      <c r="F9" s="13">
        <v>0</v>
      </c>
      <c r="G9" s="13">
        <v>0</v>
      </c>
      <c r="H9" s="13">
        <v>0</v>
      </c>
      <c r="I9" s="13">
        <f t="shared" si="4"/>
        <v>0</v>
      </c>
      <c r="J9" s="16"/>
      <c r="K9" s="13">
        <v>0</v>
      </c>
      <c r="L9" s="13">
        <v>0</v>
      </c>
      <c r="M9" s="13">
        <v>0</v>
      </c>
      <c r="N9" s="13">
        <f t="shared" si="5"/>
        <v>0</v>
      </c>
      <c r="O9" s="16"/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 t="shared" si="6"/>
        <v>0</v>
      </c>
      <c r="Y9" s="16"/>
      <c r="Z9" s="13">
        <v>0</v>
      </c>
      <c r="AA9" s="13">
        <v>0</v>
      </c>
      <c r="AB9" s="13">
        <v>0</v>
      </c>
      <c r="AC9" s="13">
        <v>0</v>
      </c>
      <c r="AD9" s="13">
        <f t="shared" si="7"/>
        <v>0</v>
      </c>
      <c r="AE9" s="16"/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f t="shared" si="8"/>
        <v>0</v>
      </c>
      <c r="AO9" s="16"/>
      <c r="AP9" s="13">
        <f t="shared" si="3"/>
        <v>0</v>
      </c>
      <c r="AQ9" s="9" t="s">
        <v>62</v>
      </c>
    </row>
    <row r="10" spans="1:43" x14ac:dyDescent="0.2">
      <c r="B10" s="9" t="s">
        <v>3</v>
      </c>
      <c r="C10" s="13">
        <v>0</v>
      </c>
      <c r="D10" s="16"/>
      <c r="E10" s="13">
        <v>0</v>
      </c>
      <c r="F10" s="13">
        <v>0</v>
      </c>
      <c r="G10" s="13">
        <v>0</v>
      </c>
      <c r="H10" s="13">
        <v>0</v>
      </c>
      <c r="I10" s="13">
        <f t="shared" si="4"/>
        <v>0</v>
      </c>
      <c r="J10" s="16"/>
      <c r="K10" s="13">
        <v>0</v>
      </c>
      <c r="L10" s="13">
        <v>0</v>
      </c>
      <c r="M10" s="13">
        <v>0</v>
      </c>
      <c r="N10" s="13">
        <f t="shared" si="5"/>
        <v>0</v>
      </c>
      <c r="O10" s="16"/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 t="shared" si="6"/>
        <v>0</v>
      </c>
      <c r="Y10" s="16"/>
      <c r="Z10" s="13">
        <v>0</v>
      </c>
      <c r="AA10" s="13">
        <v>0</v>
      </c>
      <c r="AB10" s="13">
        <v>0</v>
      </c>
      <c r="AC10" s="13">
        <v>0</v>
      </c>
      <c r="AD10" s="13">
        <f t="shared" si="7"/>
        <v>0</v>
      </c>
      <c r="AE10" s="16"/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f t="shared" si="8"/>
        <v>0</v>
      </c>
      <c r="AO10" s="16"/>
      <c r="AP10" s="13">
        <f t="shared" si="3"/>
        <v>0</v>
      </c>
      <c r="AQ10" s="9" t="s">
        <v>3</v>
      </c>
    </row>
    <row r="11" spans="1:43" x14ac:dyDescent="0.2">
      <c r="B11" s="9" t="s">
        <v>4</v>
      </c>
      <c r="C11" s="13">
        <v>0</v>
      </c>
      <c r="D11" s="16"/>
      <c r="E11" s="13">
        <v>0</v>
      </c>
      <c r="F11" s="13">
        <v>0</v>
      </c>
      <c r="G11" s="13">
        <v>0</v>
      </c>
      <c r="H11" s="13">
        <v>0</v>
      </c>
      <c r="I11" s="13">
        <f t="shared" si="4"/>
        <v>0</v>
      </c>
      <c r="J11" s="16"/>
      <c r="K11" s="13">
        <v>0</v>
      </c>
      <c r="L11" s="13">
        <v>0</v>
      </c>
      <c r="M11" s="13">
        <v>0</v>
      </c>
      <c r="N11" s="13">
        <f t="shared" si="5"/>
        <v>0</v>
      </c>
      <c r="O11" s="16"/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f t="shared" si="6"/>
        <v>0</v>
      </c>
      <c r="Y11" s="16"/>
      <c r="Z11" s="13">
        <v>0</v>
      </c>
      <c r="AA11" s="13">
        <v>0</v>
      </c>
      <c r="AB11" s="13">
        <v>0</v>
      </c>
      <c r="AC11" s="13">
        <v>0</v>
      </c>
      <c r="AD11" s="13">
        <f t="shared" si="7"/>
        <v>0</v>
      </c>
      <c r="AE11" s="16"/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f t="shared" si="8"/>
        <v>0</v>
      </c>
      <c r="AO11" s="16"/>
      <c r="AP11" s="13">
        <f t="shared" si="3"/>
        <v>0</v>
      </c>
      <c r="AQ11" s="9" t="s">
        <v>4</v>
      </c>
    </row>
    <row r="12" spans="1:43" x14ac:dyDescent="0.2">
      <c r="B12" s="9" t="s">
        <v>5</v>
      </c>
      <c r="C12" s="13">
        <v>0</v>
      </c>
      <c r="D12" s="16"/>
      <c r="E12" s="13">
        <v>0</v>
      </c>
      <c r="F12" s="13">
        <v>0</v>
      </c>
      <c r="G12" s="13">
        <v>0</v>
      </c>
      <c r="H12" s="13">
        <v>0</v>
      </c>
      <c r="I12" s="13">
        <f t="shared" si="4"/>
        <v>0</v>
      </c>
      <c r="J12" s="16"/>
      <c r="K12" s="13">
        <v>0</v>
      </c>
      <c r="L12" s="13">
        <v>0</v>
      </c>
      <c r="M12" s="13">
        <v>0</v>
      </c>
      <c r="N12" s="13">
        <f t="shared" si="5"/>
        <v>0</v>
      </c>
      <c r="O12" s="16"/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 t="shared" si="6"/>
        <v>0</v>
      </c>
      <c r="Y12" s="16"/>
      <c r="Z12" s="13">
        <v>0</v>
      </c>
      <c r="AA12" s="13">
        <v>0</v>
      </c>
      <c r="AB12" s="13">
        <v>0</v>
      </c>
      <c r="AC12" s="13">
        <v>0</v>
      </c>
      <c r="AD12" s="13">
        <f t="shared" si="7"/>
        <v>0</v>
      </c>
      <c r="AE12" s="16"/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f t="shared" si="8"/>
        <v>0</v>
      </c>
      <c r="AO12" s="16"/>
      <c r="AP12" s="13">
        <f t="shared" si="3"/>
        <v>0</v>
      </c>
      <c r="AQ12" s="9" t="s">
        <v>5</v>
      </c>
    </row>
    <row r="13" spans="1:43" x14ac:dyDescent="0.2">
      <c r="B13" s="9" t="s">
        <v>6</v>
      </c>
      <c r="C13" s="13">
        <v>0</v>
      </c>
      <c r="D13" s="16"/>
      <c r="E13" s="13">
        <v>0</v>
      </c>
      <c r="F13" s="13">
        <v>0</v>
      </c>
      <c r="G13" s="13">
        <v>0</v>
      </c>
      <c r="H13" s="13">
        <v>0</v>
      </c>
      <c r="I13" s="13">
        <f t="shared" si="4"/>
        <v>0</v>
      </c>
      <c r="J13" s="16"/>
      <c r="K13" s="13">
        <v>0</v>
      </c>
      <c r="L13" s="13">
        <v>0</v>
      </c>
      <c r="M13" s="13">
        <v>0</v>
      </c>
      <c r="N13" s="13">
        <f t="shared" si="5"/>
        <v>0</v>
      </c>
      <c r="O13" s="16"/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f t="shared" si="6"/>
        <v>0</v>
      </c>
      <c r="Y13" s="16"/>
      <c r="Z13" s="13">
        <v>0</v>
      </c>
      <c r="AA13" s="13">
        <v>0</v>
      </c>
      <c r="AB13" s="13">
        <v>0</v>
      </c>
      <c r="AC13" s="13">
        <v>0</v>
      </c>
      <c r="AD13" s="13">
        <f t="shared" si="7"/>
        <v>0</v>
      </c>
      <c r="AE13" s="16"/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f t="shared" si="8"/>
        <v>0</v>
      </c>
      <c r="AO13" s="16"/>
      <c r="AP13" s="13">
        <f t="shared" si="3"/>
        <v>0</v>
      </c>
      <c r="AQ13" s="9" t="s">
        <v>6</v>
      </c>
    </row>
    <row r="14" spans="1:43" x14ac:dyDescent="0.2">
      <c r="B14" s="9" t="s">
        <v>7</v>
      </c>
      <c r="C14" s="13">
        <v>0</v>
      </c>
      <c r="D14" s="16"/>
      <c r="E14" s="13">
        <v>0</v>
      </c>
      <c r="F14" s="13">
        <v>0</v>
      </c>
      <c r="G14" s="13">
        <v>0</v>
      </c>
      <c r="H14" s="13">
        <v>0</v>
      </c>
      <c r="I14" s="13">
        <f t="shared" si="4"/>
        <v>0</v>
      </c>
      <c r="J14" s="16"/>
      <c r="K14" s="13">
        <v>0</v>
      </c>
      <c r="L14" s="13">
        <v>0</v>
      </c>
      <c r="M14" s="13">
        <v>0</v>
      </c>
      <c r="N14" s="13">
        <f t="shared" si="5"/>
        <v>0</v>
      </c>
      <c r="O14" s="16"/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f t="shared" si="6"/>
        <v>0</v>
      </c>
      <c r="Y14" s="16"/>
      <c r="Z14" s="13">
        <v>0</v>
      </c>
      <c r="AA14" s="13">
        <v>0</v>
      </c>
      <c r="AB14" s="13">
        <v>0</v>
      </c>
      <c r="AC14" s="13">
        <v>0</v>
      </c>
      <c r="AD14" s="13">
        <f t="shared" si="7"/>
        <v>0</v>
      </c>
      <c r="AE14" s="16"/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f t="shared" si="8"/>
        <v>0</v>
      </c>
      <c r="AO14" s="16"/>
      <c r="AP14" s="13">
        <f t="shared" si="3"/>
        <v>0</v>
      </c>
      <c r="AQ14" s="9" t="s">
        <v>7</v>
      </c>
    </row>
    <row r="15" spans="1:43" x14ac:dyDescent="0.2">
      <c r="B15" s="9" t="s">
        <v>69</v>
      </c>
      <c r="C15" s="13">
        <v>0</v>
      </c>
      <c r="D15" s="16"/>
      <c r="E15" s="13">
        <v>0</v>
      </c>
      <c r="F15" s="13">
        <v>0</v>
      </c>
      <c r="G15" s="13">
        <v>0</v>
      </c>
      <c r="H15" s="13">
        <v>0</v>
      </c>
      <c r="I15" s="13">
        <f t="shared" si="4"/>
        <v>0</v>
      </c>
      <c r="J15" s="16"/>
      <c r="K15" s="13">
        <v>0</v>
      </c>
      <c r="L15" s="13">
        <v>0</v>
      </c>
      <c r="M15" s="13">
        <v>0</v>
      </c>
      <c r="N15" s="13">
        <f t="shared" si="5"/>
        <v>0</v>
      </c>
      <c r="O15" s="16"/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f t="shared" si="6"/>
        <v>0</v>
      </c>
      <c r="Y15" s="16"/>
      <c r="Z15" s="13">
        <v>0</v>
      </c>
      <c r="AA15" s="13">
        <v>0</v>
      </c>
      <c r="AB15" s="13">
        <v>0</v>
      </c>
      <c r="AC15" s="13">
        <v>0</v>
      </c>
      <c r="AD15" s="13">
        <f t="shared" si="7"/>
        <v>0</v>
      </c>
      <c r="AE15" s="16"/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f t="shared" si="8"/>
        <v>0</v>
      </c>
      <c r="AO15" s="16"/>
      <c r="AP15" s="13">
        <f t="shared" si="3"/>
        <v>0</v>
      </c>
      <c r="AQ15" s="9" t="s">
        <v>69</v>
      </c>
    </row>
    <row r="16" spans="1:43" x14ac:dyDescent="0.2">
      <c r="B16" s="9" t="s">
        <v>70</v>
      </c>
      <c r="C16" s="13">
        <v>0</v>
      </c>
      <c r="D16" s="16"/>
      <c r="E16" s="13">
        <v>0</v>
      </c>
      <c r="F16" s="13">
        <v>0</v>
      </c>
      <c r="G16" s="13">
        <v>0</v>
      </c>
      <c r="H16" s="13">
        <v>0</v>
      </c>
      <c r="I16" s="13">
        <f t="shared" si="4"/>
        <v>0</v>
      </c>
      <c r="J16" s="16"/>
      <c r="K16" s="13">
        <v>0</v>
      </c>
      <c r="L16" s="13">
        <v>0</v>
      </c>
      <c r="M16" s="13">
        <v>0</v>
      </c>
      <c r="N16" s="13">
        <f t="shared" si="5"/>
        <v>0</v>
      </c>
      <c r="O16" s="16"/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f t="shared" si="6"/>
        <v>0</v>
      </c>
      <c r="Y16" s="16"/>
      <c r="Z16" s="13">
        <v>0</v>
      </c>
      <c r="AA16" s="13">
        <v>0</v>
      </c>
      <c r="AB16" s="13">
        <v>0</v>
      </c>
      <c r="AC16" s="13">
        <v>0</v>
      </c>
      <c r="AD16" s="13">
        <f t="shared" si="7"/>
        <v>0</v>
      </c>
      <c r="AE16" s="16"/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f t="shared" si="8"/>
        <v>0</v>
      </c>
      <c r="AO16" s="16"/>
      <c r="AP16" s="13">
        <f t="shared" si="3"/>
        <v>0</v>
      </c>
      <c r="AQ16" s="9" t="s">
        <v>70</v>
      </c>
    </row>
    <row r="17" spans="2:43" x14ac:dyDescent="0.2">
      <c r="B17" s="9" t="s">
        <v>34</v>
      </c>
      <c r="C17" s="13">
        <v>0</v>
      </c>
      <c r="D17" s="16"/>
      <c r="E17" s="13">
        <v>0</v>
      </c>
      <c r="F17" s="13">
        <v>0</v>
      </c>
      <c r="G17" s="13">
        <v>0</v>
      </c>
      <c r="H17" s="13">
        <v>0</v>
      </c>
      <c r="I17" s="13">
        <f t="shared" si="4"/>
        <v>0</v>
      </c>
      <c r="J17" s="16"/>
      <c r="K17" s="13">
        <v>0</v>
      </c>
      <c r="L17" s="13">
        <v>0</v>
      </c>
      <c r="M17" s="13">
        <v>0</v>
      </c>
      <c r="N17" s="13">
        <f t="shared" si="5"/>
        <v>0</v>
      </c>
      <c r="O17" s="16"/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f t="shared" si="6"/>
        <v>0</v>
      </c>
      <c r="Y17" s="16"/>
      <c r="Z17" s="13">
        <v>0</v>
      </c>
      <c r="AA17" s="13">
        <v>0</v>
      </c>
      <c r="AB17" s="13">
        <v>0</v>
      </c>
      <c r="AC17" s="13">
        <v>0</v>
      </c>
      <c r="AD17" s="13">
        <f t="shared" si="7"/>
        <v>0</v>
      </c>
      <c r="AE17" s="16"/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f t="shared" si="8"/>
        <v>0</v>
      </c>
      <c r="AO17" s="16"/>
      <c r="AP17" s="13">
        <f t="shared" si="3"/>
        <v>0</v>
      </c>
      <c r="AQ17" s="9" t="s">
        <v>34</v>
      </c>
    </row>
    <row r="18" spans="2:43" x14ac:dyDescent="0.2">
      <c r="B18" s="9"/>
      <c r="C18" s="15">
        <f>SUM(C6:C17)</f>
        <v>0</v>
      </c>
      <c r="D18" s="16"/>
      <c r="E18" s="15">
        <f>SUM(E6:E17)</f>
        <v>0</v>
      </c>
      <c r="F18" s="15">
        <f>SUM(F6:F17)</f>
        <v>0</v>
      </c>
      <c r="G18" s="15">
        <f>SUM(G6:G17)</f>
        <v>0</v>
      </c>
      <c r="H18" s="15">
        <f>SUM(H6:H17)</f>
        <v>0</v>
      </c>
      <c r="I18" s="15">
        <f>SUM(I6:I17)</f>
        <v>0</v>
      </c>
      <c r="J18" s="16"/>
      <c r="K18" s="15">
        <f>SUM(K6:K17)</f>
        <v>0</v>
      </c>
      <c r="L18" s="15">
        <f>SUM(L6:L17)</f>
        <v>0</v>
      </c>
      <c r="M18" s="15">
        <f>SUM(M6:M17)</f>
        <v>0</v>
      </c>
      <c r="N18" s="15">
        <f>SUM(N6:N17)</f>
        <v>0</v>
      </c>
      <c r="O18" s="16"/>
      <c r="P18" s="15">
        <f t="shared" ref="P18:X18" si="9">SUM(P6:P17)</f>
        <v>0</v>
      </c>
      <c r="Q18" s="15">
        <f t="shared" si="9"/>
        <v>0</v>
      </c>
      <c r="R18" s="15">
        <f t="shared" si="9"/>
        <v>0</v>
      </c>
      <c r="S18" s="15">
        <f t="shared" si="9"/>
        <v>0</v>
      </c>
      <c r="T18" s="15">
        <f t="shared" si="9"/>
        <v>0</v>
      </c>
      <c r="U18" s="15">
        <f t="shared" si="9"/>
        <v>0</v>
      </c>
      <c r="V18" s="15">
        <f t="shared" si="9"/>
        <v>0</v>
      </c>
      <c r="W18" s="15">
        <f t="shared" si="9"/>
        <v>0</v>
      </c>
      <c r="X18" s="15">
        <f t="shared" si="9"/>
        <v>0</v>
      </c>
      <c r="Y18" s="16"/>
      <c r="Z18" s="15">
        <f>SUM(Z6:Z17)</f>
        <v>0</v>
      </c>
      <c r="AA18" s="15">
        <f>SUM(AA6:AA17)</f>
        <v>0</v>
      </c>
      <c r="AB18" s="15">
        <f>SUM(AB6:AB17)</f>
        <v>0</v>
      </c>
      <c r="AC18" s="15">
        <f>SUM(AC6:AC17)</f>
        <v>0</v>
      </c>
      <c r="AD18" s="15">
        <f>SUM(AD6:AD17)</f>
        <v>0</v>
      </c>
      <c r="AE18" s="16"/>
      <c r="AF18" s="15">
        <f t="shared" ref="AF18:AN18" si="10">SUM(AF6:AF17)</f>
        <v>0</v>
      </c>
      <c r="AG18" s="15">
        <f t="shared" si="10"/>
        <v>0</v>
      </c>
      <c r="AH18" s="15">
        <f t="shared" si="10"/>
        <v>0</v>
      </c>
      <c r="AI18" s="15">
        <f t="shared" si="10"/>
        <v>0</v>
      </c>
      <c r="AJ18" s="15">
        <f>SUM(AJ6:AJ17)</f>
        <v>0</v>
      </c>
      <c r="AK18" s="15">
        <f>SUM(AK6:AK17)</f>
        <v>0</v>
      </c>
      <c r="AL18" s="15">
        <f>SUM(AL6:AL17)</f>
        <v>0</v>
      </c>
      <c r="AM18" s="15">
        <f t="shared" si="10"/>
        <v>0</v>
      </c>
      <c r="AN18" s="15">
        <f t="shared" si="10"/>
        <v>0</v>
      </c>
      <c r="AO18" s="16"/>
      <c r="AP18" s="15">
        <f>SUM(AP6:AP17)</f>
        <v>0</v>
      </c>
      <c r="AQ18" s="9"/>
    </row>
    <row r="19" spans="2:43" ht="5.25" customHeight="1" x14ac:dyDescent="0.2">
      <c r="B19" s="9"/>
      <c r="C19" s="13"/>
      <c r="D19" s="16"/>
      <c r="E19" s="13"/>
      <c r="F19" s="13"/>
      <c r="G19" s="13"/>
      <c r="H19" s="13"/>
      <c r="I19" s="13"/>
      <c r="J19" s="16"/>
      <c r="K19" s="13"/>
      <c r="L19" s="13"/>
      <c r="M19" s="13"/>
      <c r="N19" s="13"/>
      <c r="O19" s="16"/>
      <c r="P19" s="13"/>
      <c r="Q19" s="13"/>
      <c r="R19" s="13"/>
      <c r="S19" s="13"/>
      <c r="T19" s="13"/>
      <c r="U19" s="13"/>
      <c r="V19" s="13"/>
      <c r="W19" s="13"/>
      <c r="X19" s="13"/>
      <c r="Y19" s="16"/>
      <c r="Z19" s="13"/>
      <c r="AA19" s="13"/>
      <c r="AB19" s="13"/>
      <c r="AC19" s="13"/>
      <c r="AD19" s="13"/>
      <c r="AE19" s="16"/>
      <c r="AF19" s="13"/>
      <c r="AG19" s="13"/>
      <c r="AH19" s="13"/>
      <c r="AI19" s="13"/>
      <c r="AJ19" s="13"/>
      <c r="AK19" s="13"/>
      <c r="AL19" s="13"/>
      <c r="AM19" s="13"/>
      <c r="AN19" s="13"/>
      <c r="AO19" s="16"/>
      <c r="AP19" s="13"/>
      <c r="AQ19" s="9"/>
    </row>
    <row r="20" spans="2:43" x14ac:dyDescent="0.2">
      <c r="B20" s="9" t="s">
        <v>22</v>
      </c>
      <c r="C20" s="13">
        <v>0</v>
      </c>
      <c r="D20" s="16"/>
      <c r="E20" s="13">
        <v>0</v>
      </c>
      <c r="F20" s="13">
        <v>0</v>
      </c>
      <c r="G20" s="13">
        <v>0</v>
      </c>
      <c r="H20" s="13">
        <v>0</v>
      </c>
      <c r="I20" s="13">
        <f t="shared" ref="I20:I21" si="11">SUM(E20:H20)</f>
        <v>0</v>
      </c>
      <c r="J20" s="16"/>
      <c r="K20" s="13">
        <v>0</v>
      </c>
      <c r="L20" s="13">
        <v>0</v>
      </c>
      <c r="M20" s="13">
        <v>0</v>
      </c>
      <c r="N20" s="13">
        <f t="shared" ref="N20:N21" si="12">SUM(K20:M20)</f>
        <v>0</v>
      </c>
      <c r="O20" s="16"/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f t="shared" ref="X20:X21" si="13">SUM(P20:W20)</f>
        <v>0</v>
      </c>
      <c r="Y20" s="16"/>
      <c r="Z20" s="13">
        <v>0</v>
      </c>
      <c r="AA20" s="13">
        <v>0</v>
      </c>
      <c r="AB20" s="13">
        <v>0</v>
      </c>
      <c r="AC20" s="13">
        <v>0</v>
      </c>
      <c r="AD20" s="13">
        <f t="shared" ref="AD20:AD21" si="14">SUM(Z20:AC20)</f>
        <v>0</v>
      </c>
      <c r="AE20" s="16"/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f t="shared" ref="AN20:AN21" si="15">SUM(AF20:AM20)</f>
        <v>0</v>
      </c>
      <c r="AO20" s="16"/>
      <c r="AP20" s="13">
        <f>SUM(C20+I20+N20+X20+AD20+AN20)</f>
        <v>0</v>
      </c>
      <c r="AQ20" s="9" t="s">
        <v>22</v>
      </c>
    </row>
    <row r="21" spans="2:43" x14ac:dyDescent="0.2">
      <c r="B21" s="9" t="s">
        <v>13</v>
      </c>
      <c r="C21" s="13">
        <v>0</v>
      </c>
      <c r="D21" s="16"/>
      <c r="E21" s="13">
        <v>0</v>
      </c>
      <c r="F21" s="13">
        <v>0</v>
      </c>
      <c r="G21" s="13">
        <v>0</v>
      </c>
      <c r="H21" s="13">
        <v>0</v>
      </c>
      <c r="I21" s="13">
        <f t="shared" si="11"/>
        <v>0</v>
      </c>
      <c r="J21" s="16"/>
      <c r="K21" s="13">
        <v>0</v>
      </c>
      <c r="L21" s="13">
        <v>0</v>
      </c>
      <c r="M21" s="13">
        <v>0</v>
      </c>
      <c r="N21" s="13">
        <f t="shared" si="12"/>
        <v>0</v>
      </c>
      <c r="O21" s="16"/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f t="shared" si="13"/>
        <v>0</v>
      </c>
      <c r="Y21" s="16"/>
      <c r="Z21" s="13">
        <v>0</v>
      </c>
      <c r="AA21" s="13">
        <v>0</v>
      </c>
      <c r="AB21" s="13">
        <v>0</v>
      </c>
      <c r="AC21" s="13">
        <v>0</v>
      </c>
      <c r="AD21" s="13">
        <f t="shared" si="14"/>
        <v>0</v>
      </c>
      <c r="AE21" s="16"/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f t="shared" si="15"/>
        <v>0</v>
      </c>
      <c r="AO21" s="16"/>
      <c r="AP21" s="13">
        <f>SUM(C21+I21+N21+X21+AD21+AN21)</f>
        <v>0</v>
      </c>
      <c r="AQ21" s="9" t="s">
        <v>13</v>
      </c>
    </row>
    <row r="22" spans="2:43" x14ac:dyDescent="0.2">
      <c r="B22" s="9"/>
      <c r="C22" s="15">
        <f>SUM(C20:C21)</f>
        <v>0</v>
      </c>
      <c r="D22" s="16"/>
      <c r="E22" s="15">
        <f>SUM(E20:E21)</f>
        <v>0</v>
      </c>
      <c r="F22" s="15">
        <f>SUM(F20:F21)</f>
        <v>0</v>
      </c>
      <c r="G22" s="15">
        <f>SUM(G20:G21)</f>
        <v>0</v>
      </c>
      <c r="H22" s="15">
        <f>SUM(H20:H21)</f>
        <v>0</v>
      </c>
      <c r="I22" s="15">
        <f>SUM(I20:I21)</f>
        <v>0</v>
      </c>
      <c r="J22" s="16"/>
      <c r="K22" s="15">
        <f>SUM(K20:K21)</f>
        <v>0</v>
      </c>
      <c r="L22" s="15">
        <f>SUM(L20:L21)</f>
        <v>0</v>
      </c>
      <c r="M22" s="15">
        <f>SUM(M20:M21)</f>
        <v>0</v>
      </c>
      <c r="N22" s="15">
        <f>SUM(N20:N21)</f>
        <v>0</v>
      </c>
      <c r="O22" s="16"/>
      <c r="P22" s="15">
        <f t="shared" ref="P22:X22" si="16">SUM(P20:P21)</f>
        <v>0</v>
      </c>
      <c r="Q22" s="15">
        <f t="shared" si="16"/>
        <v>0</v>
      </c>
      <c r="R22" s="15">
        <f t="shared" si="16"/>
        <v>0</v>
      </c>
      <c r="S22" s="15">
        <f t="shared" si="16"/>
        <v>0</v>
      </c>
      <c r="T22" s="15">
        <f t="shared" si="16"/>
        <v>0</v>
      </c>
      <c r="U22" s="15">
        <f t="shared" si="16"/>
        <v>0</v>
      </c>
      <c r="V22" s="15">
        <f t="shared" si="16"/>
        <v>0</v>
      </c>
      <c r="W22" s="15">
        <f t="shared" si="16"/>
        <v>0</v>
      </c>
      <c r="X22" s="15">
        <f t="shared" si="16"/>
        <v>0</v>
      </c>
      <c r="Y22" s="16"/>
      <c r="Z22" s="15">
        <f>SUM(Z20:Z21)</f>
        <v>0</v>
      </c>
      <c r="AA22" s="15">
        <f>SUM(AA20:AA21)</f>
        <v>0</v>
      </c>
      <c r="AB22" s="15">
        <f>SUM(AB20:AB21)</f>
        <v>0</v>
      </c>
      <c r="AC22" s="15">
        <f>SUM(AC20:AC21)</f>
        <v>0</v>
      </c>
      <c r="AD22" s="15">
        <f>SUM(AD20:AD21)</f>
        <v>0</v>
      </c>
      <c r="AE22" s="16"/>
      <c r="AF22" s="15">
        <f t="shared" ref="AF22:AN22" si="17">SUM(AF20:AF21)</f>
        <v>0</v>
      </c>
      <c r="AG22" s="15">
        <f t="shared" si="17"/>
        <v>0</v>
      </c>
      <c r="AH22" s="15">
        <f t="shared" si="17"/>
        <v>0</v>
      </c>
      <c r="AI22" s="15">
        <f t="shared" si="17"/>
        <v>0</v>
      </c>
      <c r="AJ22" s="15">
        <f>SUM(AJ20:AJ21)</f>
        <v>0</v>
      </c>
      <c r="AK22" s="15">
        <f>SUM(AK20:AK21)</f>
        <v>0</v>
      </c>
      <c r="AL22" s="15">
        <f>SUM(AL20:AL21)</f>
        <v>0</v>
      </c>
      <c r="AM22" s="15">
        <f t="shared" si="17"/>
        <v>0</v>
      </c>
      <c r="AN22" s="15">
        <f t="shared" si="17"/>
        <v>0</v>
      </c>
      <c r="AO22" s="16"/>
      <c r="AP22" s="15">
        <f>SUM(AP20:AP21)</f>
        <v>0</v>
      </c>
      <c r="AQ22" s="9"/>
    </row>
    <row r="23" spans="2:43" ht="7.5" customHeight="1" x14ac:dyDescent="0.2">
      <c r="B23" s="9"/>
      <c r="C23" s="13"/>
      <c r="D23" s="16"/>
      <c r="E23" s="13"/>
      <c r="F23" s="13"/>
      <c r="G23" s="13"/>
      <c r="H23" s="13"/>
      <c r="I23" s="13"/>
      <c r="J23" s="16"/>
      <c r="K23" s="13"/>
      <c r="L23" s="13"/>
      <c r="M23" s="13"/>
      <c r="N23" s="13"/>
      <c r="O23" s="16"/>
      <c r="P23" s="13"/>
      <c r="Q23" s="13"/>
      <c r="R23" s="13"/>
      <c r="S23" s="13"/>
      <c r="T23" s="13"/>
      <c r="U23" s="13"/>
      <c r="V23" s="13"/>
      <c r="W23" s="13"/>
      <c r="X23" s="13"/>
      <c r="Y23" s="16"/>
      <c r="Z23" s="13"/>
      <c r="AA23" s="13"/>
      <c r="AB23" s="13"/>
      <c r="AC23" s="13"/>
      <c r="AD23" s="13"/>
      <c r="AE23" s="16"/>
      <c r="AF23" s="13"/>
      <c r="AG23" s="13"/>
      <c r="AH23" s="13"/>
      <c r="AI23" s="13"/>
      <c r="AJ23" s="13"/>
      <c r="AK23" s="13"/>
      <c r="AL23" s="13"/>
      <c r="AM23" s="13"/>
      <c r="AN23" s="13"/>
      <c r="AO23" s="16"/>
      <c r="AP23" s="13"/>
      <c r="AQ23" s="9"/>
    </row>
    <row r="24" spans="2:43" x14ac:dyDescent="0.2">
      <c r="B24" s="9" t="s">
        <v>74</v>
      </c>
      <c r="C24" s="13">
        <v>0</v>
      </c>
      <c r="D24" s="16"/>
      <c r="E24" s="13">
        <v>0</v>
      </c>
      <c r="F24" s="13">
        <v>0</v>
      </c>
      <c r="G24" s="13">
        <v>0</v>
      </c>
      <c r="H24" s="13">
        <v>0</v>
      </c>
      <c r="I24" s="13">
        <f t="shared" ref="I24:I26" si="18">SUM(E24:H24)</f>
        <v>0</v>
      </c>
      <c r="J24" s="16"/>
      <c r="K24" s="13">
        <v>0</v>
      </c>
      <c r="L24" s="13">
        <v>0</v>
      </c>
      <c r="M24" s="13">
        <v>0</v>
      </c>
      <c r="N24" s="13">
        <f t="shared" ref="N24:N26" si="19">SUM(K24:M24)</f>
        <v>0</v>
      </c>
      <c r="O24" s="16"/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f t="shared" ref="X24:X26" si="20">SUM(P24:W24)</f>
        <v>0</v>
      </c>
      <c r="Y24" s="16"/>
      <c r="Z24" s="13">
        <v>0</v>
      </c>
      <c r="AA24" s="13">
        <v>0</v>
      </c>
      <c r="AB24" s="13">
        <v>0</v>
      </c>
      <c r="AC24" s="13">
        <v>0</v>
      </c>
      <c r="AD24" s="13">
        <f t="shared" ref="AD24:AD26" si="21">SUM(Z24:AC24)</f>
        <v>0</v>
      </c>
      <c r="AE24" s="16"/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f t="shared" ref="AN24:AN26" si="22">SUM(AF24:AM24)</f>
        <v>0</v>
      </c>
      <c r="AO24" s="16"/>
      <c r="AP24" s="13">
        <f>SUM(C24+I24+N24+X24+AD24+AN24)</f>
        <v>0</v>
      </c>
      <c r="AQ24" s="9" t="s">
        <v>74</v>
      </c>
    </row>
    <row r="25" spans="2:43" x14ac:dyDescent="0.2">
      <c r="B25" s="9" t="s">
        <v>75</v>
      </c>
      <c r="C25" s="13">
        <v>0</v>
      </c>
      <c r="D25" s="16"/>
      <c r="E25" s="13">
        <v>0</v>
      </c>
      <c r="F25" s="13">
        <v>0</v>
      </c>
      <c r="G25" s="13">
        <v>0</v>
      </c>
      <c r="H25" s="13">
        <v>0</v>
      </c>
      <c r="I25" s="13">
        <f t="shared" si="18"/>
        <v>0</v>
      </c>
      <c r="J25" s="16"/>
      <c r="K25" s="13">
        <v>0</v>
      </c>
      <c r="L25" s="13">
        <v>0</v>
      </c>
      <c r="M25" s="13">
        <v>0</v>
      </c>
      <c r="N25" s="13">
        <f t="shared" si="19"/>
        <v>0</v>
      </c>
      <c r="O25" s="16"/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f t="shared" si="20"/>
        <v>0</v>
      </c>
      <c r="Y25" s="16"/>
      <c r="Z25" s="13">
        <v>0</v>
      </c>
      <c r="AA25" s="13">
        <v>0</v>
      </c>
      <c r="AB25" s="13">
        <v>0</v>
      </c>
      <c r="AC25" s="13">
        <v>0</v>
      </c>
      <c r="AD25" s="13">
        <f t="shared" si="21"/>
        <v>0</v>
      </c>
      <c r="AE25" s="16"/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f t="shared" si="22"/>
        <v>0</v>
      </c>
      <c r="AO25" s="16"/>
      <c r="AP25" s="13">
        <f>SUM(C25+I25+N25+X25+AD25+AN25)</f>
        <v>0</v>
      </c>
      <c r="AQ25" s="9" t="s">
        <v>75</v>
      </c>
    </row>
    <row r="26" spans="2:43" x14ac:dyDescent="0.2">
      <c r="B26" s="9" t="s">
        <v>16</v>
      </c>
      <c r="C26" s="13">
        <v>0</v>
      </c>
      <c r="D26" s="16"/>
      <c r="E26" s="13">
        <v>0</v>
      </c>
      <c r="F26" s="13">
        <v>0</v>
      </c>
      <c r="G26" s="13">
        <v>0</v>
      </c>
      <c r="H26" s="13">
        <v>0</v>
      </c>
      <c r="I26" s="13">
        <f t="shared" si="18"/>
        <v>0</v>
      </c>
      <c r="J26" s="16"/>
      <c r="K26" s="13">
        <v>0</v>
      </c>
      <c r="L26" s="13">
        <v>0</v>
      </c>
      <c r="M26" s="13">
        <v>0</v>
      </c>
      <c r="N26" s="13">
        <f t="shared" si="19"/>
        <v>0</v>
      </c>
      <c r="O26" s="16"/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f t="shared" si="20"/>
        <v>0</v>
      </c>
      <c r="Y26" s="16"/>
      <c r="Z26" s="13">
        <v>0</v>
      </c>
      <c r="AA26" s="13">
        <v>0</v>
      </c>
      <c r="AB26" s="13">
        <v>0</v>
      </c>
      <c r="AC26" s="13">
        <v>0</v>
      </c>
      <c r="AD26" s="13">
        <f t="shared" si="21"/>
        <v>0</v>
      </c>
      <c r="AE26" s="16"/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f t="shared" si="22"/>
        <v>0</v>
      </c>
      <c r="AO26" s="16"/>
      <c r="AP26" s="13">
        <f>SUM(C26+I26+N26+X26+AD26+AN26)</f>
        <v>0</v>
      </c>
      <c r="AQ26" s="9" t="s">
        <v>16</v>
      </c>
    </row>
    <row r="27" spans="2:43" x14ac:dyDescent="0.2">
      <c r="B27" s="9"/>
      <c r="C27" s="15">
        <f>SUM(C24:C26)</f>
        <v>0</v>
      </c>
      <c r="D27" s="16"/>
      <c r="E27" s="15">
        <f>SUM(E24:E26)</f>
        <v>0</v>
      </c>
      <c r="F27" s="15">
        <f>SUM(F24:F26)</f>
        <v>0</v>
      </c>
      <c r="G27" s="15">
        <f>SUM(G24:G26)</f>
        <v>0</v>
      </c>
      <c r="H27" s="15">
        <f>SUM(H24:H26)</f>
        <v>0</v>
      </c>
      <c r="I27" s="15">
        <f>SUM(I24:I26)</f>
        <v>0</v>
      </c>
      <c r="J27" s="16"/>
      <c r="K27" s="15">
        <f>SUM(K24:K26)</f>
        <v>0</v>
      </c>
      <c r="L27" s="15">
        <f>SUM(L24:L26)</f>
        <v>0</v>
      </c>
      <c r="M27" s="15">
        <f>SUM(M24:M26)</f>
        <v>0</v>
      </c>
      <c r="N27" s="15">
        <f>SUM(N24:N26)</f>
        <v>0</v>
      </c>
      <c r="O27" s="16"/>
      <c r="P27" s="15">
        <f t="shared" ref="P27:X27" si="23">SUM(P24:P26)</f>
        <v>0</v>
      </c>
      <c r="Q27" s="15">
        <f t="shared" si="23"/>
        <v>0</v>
      </c>
      <c r="R27" s="15">
        <f t="shared" si="23"/>
        <v>0</v>
      </c>
      <c r="S27" s="15">
        <f t="shared" si="23"/>
        <v>0</v>
      </c>
      <c r="T27" s="15">
        <f t="shared" si="23"/>
        <v>0</v>
      </c>
      <c r="U27" s="15">
        <f t="shared" si="23"/>
        <v>0</v>
      </c>
      <c r="V27" s="15">
        <f t="shared" si="23"/>
        <v>0</v>
      </c>
      <c r="W27" s="15">
        <f t="shared" si="23"/>
        <v>0</v>
      </c>
      <c r="X27" s="15">
        <f t="shared" si="23"/>
        <v>0</v>
      </c>
      <c r="Y27" s="16"/>
      <c r="Z27" s="15">
        <f>SUM(Z24:Z26)</f>
        <v>0</v>
      </c>
      <c r="AA27" s="15">
        <f>SUM(AA24:AA26)</f>
        <v>0</v>
      </c>
      <c r="AB27" s="15">
        <f>SUM(AB24:AB26)</f>
        <v>0</v>
      </c>
      <c r="AC27" s="15">
        <f>SUM(AC24:AC26)</f>
        <v>0</v>
      </c>
      <c r="AD27" s="15">
        <f>SUM(AD24:AD26)</f>
        <v>0</v>
      </c>
      <c r="AE27" s="16"/>
      <c r="AF27" s="15">
        <f t="shared" ref="AF27:AN27" si="24">SUM(AF24:AF26)</f>
        <v>0</v>
      </c>
      <c r="AG27" s="15">
        <f t="shared" si="24"/>
        <v>0</v>
      </c>
      <c r="AH27" s="15">
        <f t="shared" si="24"/>
        <v>0</v>
      </c>
      <c r="AI27" s="15">
        <f t="shared" si="24"/>
        <v>0</v>
      </c>
      <c r="AJ27" s="15">
        <f>SUM(AJ24:AJ26)</f>
        <v>0</v>
      </c>
      <c r="AK27" s="15">
        <f>SUM(AK24:AK26)</f>
        <v>0</v>
      </c>
      <c r="AL27" s="15">
        <f>SUM(AL24:AL26)</f>
        <v>0</v>
      </c>
      <c r="AM27" s="15">
        <f t="shared" si="24"/>
        <v>0</v>
      </c>
      <c r="AN27" s="15">
        <f t="shared" si="24"/>
        <v>0</v>
      </c>
      <c r="AO27" s="16"/>
      <c r="AP27" s="15">
        <f>SUM(AP24:AP26)</f>
        <v>0</v>
      </c>
      <c r="AQ27" s="9"/>
    </row>
    <row r="28" spans="2:43" ht="5.25" customHeight="1" x14ac:dyDescent="0.2">
      <c r="B28" s="9"/>
      <c r="C28" s="13"/>
      <c r="D28" s="16"/>
      <c r="E28" s="13"/>
      <c r="F28" s="13"/>
      <c r="G28" s="13"/>
      <c r="H28" s="13"/>
      <c r="I28" s="13"/>
      <c r="J28" s="16"/>
      <c r="K28" s="13"/>
      <c r="L28" s="13"/>
      <c r="M28" s="13"/>
      <c r="N28" s="13"/>
      <c r="O28" s="16"/>
      <c r="P28" s="13"/>
      <c r="Q28" s="13"/>
      <c r="R28" s="13"/>
      <c r="S28" s="13"/>
      <c r="T28" s="13"/>
      <c r="U28" s="13"/>
      <c r="V28" s="13"/>
      <c r="W28" s="13"/>
      <c r="X28" s="13"/>
      <c r="Y28" s="16"/>
      <c r="Z28" s="13"/>
      <c r="AA28" s="13"/>
      <c r="AB28" s="13"/>
      <c r="AC28" s="13"/>
      <c r="AD28" s="13"/>
      <c r="AE28" s="16"/>
      <c r="AF28" s="13"/>
      <c r="AG28" s="13"/>
      <c r="AH28" s="13"/>
      <c r="AI28" s="13"/>
      <c r="AJ28" s="13"/>
      <c r="AK28" s="13"/>
      <c r="AL28" s="13"/>
      <c r="AM28" s="13"/>
      <c r="AN28" s="13"/>
      <c r="AO28" s="16"/>
      <c r="AP28" s="13"/>
      <c r="AQ28" s="9"/>
    </row>
    <row r="29" spans="2:43" x14ac:dyDescent="0.2">
      <c r="B29" s="9" t="s">
        <v>8</v>
      </c>
      <c r="C29" s="13">
        <v>0</v>
      </c>
      <c r="D29" s="16"/>
      <c r="E29" s="13">
        <v>0</v>
      </c>
      <c r="F29" s="13">
        <v>0</v>
      </c>
      <c r="G29" s="13">
        <v>0</v>
      </c>
      <c r="H29" s="13">
        <v>0</v>
      </c>
      <c r="I29" s="13">
        <f t="shared" ref="I29:I52" si="25">SUM(E29:H29)</f>
        <v>0</v>
      </c>
      <c r="J29" s="16"/>
      <c r="K29" s="13">
        <v>0</v>
      </c>
      <c r="L29" s="13">
        <v>0</v>
      </c>
      <c r="M29" s="13">
        <v>0</v>
      </c>
      <c r="N29" s="13">
        <f t="shared" ref="N29:N52" si="26">SUM(K29:M29)</f>
        <v>0</v>
      </c>
      <c r="O29" s="16"/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 t="shared" ref="X29:X52" si="27">SUM(P29:W29)</f>
        <v>0</v>
      </c>
      <c r="Y29" s="16"/>
      <c r="Z29" s="13">
        <v>0</v>
      </c>
      <c r="AA29" s="13">
        <v>0</v>
      </c>
      <c r="AB29" s="13">
        <v>0</v>
      </c>
      <c r="AC29" s="13">
        <v>0</v>
      </c>
      <c r="AD29" s="13">
        <f t="shared" ref="AD29:AD52" si="28">SUM(Z29:AC29)</f>
        <v>0</v>
      </c>
      <c r="AE29" s="16"/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f t="shared" ref="AN29:AN52" si="29">SUM(AF29:AM29)</f>
        <v>0</v>
      </c>
      <c r="AO29" s="16"/>
      <c r="AP29" s="13">
        <f t="shared" ref="AP29:AP52" si="30">SUM(C29+I29+N29+X29+AD29+AN29)</f>
        <v>0</v>
      </c>
      <c r="AQ29" s="9" t="s">
        <v>8</v>
      </c>
    </row>
    <row r="30" spans="2:43" x14ac:dyDescent="0.2">
      <c r="B30" s="9" t="s">
        <v>9</v>
      </c>
      <c r="C30" s="13">
        <v>0</v>
      </c>
      <c r="D30" s="16"/>
      <c r="E30" s="13">
        <v>0</v>
      </c>
      <c r="F30" s="13">
        <v>0</v>
      </c>
      <c r="G30" s="13">
        <v>0</v>
      </c>
      <c r="H30" s="13">
        <v>0</v>
      </c>
      <c r="I30" s="13">
        <f t="shared" si="25"/>
        <v>0</v>
      </c>
      <c r="J30" s="16"/>
      <c r="K30" s="13">
        <v>0</v>
      </c>
      <c r="L30" s="13">
        <v>0</v>
      </c>
      <c r="M30" s="13">
        <v>0</v>
      </c>
      <c r="N30" s="13">
        <f t="shared" si="26"/>
        <v>0</v>
      </c>
      <c r="O30" s="16"/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f t="shared" si="27"/>
        <v>0</v>
      </c>
      <c r="Y30" s="16"/>
      <c r="Z30" s="13">
        <v>0</v>
      </c>
      <c r="AA30" s="13">
        <v>0</v>
      </c>
      <c r="AB30" s="13">
        <v>0</v>
      </c>
      <c r="AC30" s="13">
        <v>0</v>
      </c>
      <c r="AD30" s="13">
        <f t="shared" si="28"/>
        <v>0</v>
      </c>
      <c r="AE30" s="16"/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f t="shared" si="29"/>
        <v>0</v>
      </c>
      <c r="AO30" s="16"/>
      <c r="AP30" s="13">
        <f t="shared" si="30"/>
        <v>0</v>
      </c>
      <c r="AQ30" s="9" t="s">
        <v>9</v>
      </c>
    </row>
    <row r="31" spans="2:43" x14ac:dyDescent="0.2">
      <c r="B31" s="9" t="s">
        <v>37</v>
      </c>
      <c r="C31" s="13">
        <v>0</v>
      </c>
      <c r="D31" s="16"/>
      <c r="E31" s="13">
        <v>0</v>
      </c>
      <c r="F31" s="13">
        <v>0</v>
      </c>
      <c r="G31" s="13">
        <v>0</v>
      </c>
      <c r="H31" s="13">
        <v>0</v>
      </c>
      <c r="I31" s="13">
        <f t="shared" si="25"/>
        <v>0</v>
      </c>
      <c r="J31" s="16"/>
      <c r="K31" s="13">
        <v>0</v>
      </c>
      <c r="L31" s="13">
        <v>0</v>
      </c>
      <c r="M31" s="13">
        <v>0</v>
      </c>
      <c r="N31" s="13">
        <f t="shared" si="26"/>
        <v>0</v>
      </c>
      <c r="O31" s="16"/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f t="shared" si="27"/>
        <v>0</v>
      </c>
      <c r="Y31" s="16"/>
      <c r="Z31" s="13">
        <v>0</v>
      </c>
      <c r="AA31" s="13">
        <v>0</v>
      </c>
      <c r="AB31" s="13">
        <v>0</v>
      </c>
      <c r="AC31" s="13">
        <v>0</v>
      </c>
      <c r="AD31" s="13">
        <f t="shared" si="28"/>
        <v>0</v>
      </c>
      <c r="AE31" s="16"/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f t="shared" si="29"/>
        <v>0</v>
      </c>
      <c r="AO31" s="16"/>
      <c r="AP31" s="13">
        <f t="shared" si="30"/>
        <v>0</v>
      </c>
      <c r="AQ31" s="9" t="s">
        <v>37</v>
      </c>
    </row>
    <row r="32" spans="2:43" x14ac:dyDescent="0.2">
      <c r="B32" s="9" t="s">
        <v>73</v>
      </c>
      <c r="C32" s="13">
        <v>0</v>
      </c>
      <c r="D32" s="16"/>
      <c r="E32" s="13">
        <v>0</v>
      </c>
      <c r="F32" s="13">
        <v>0</v>
      </c>
      <c r="G32" s="13">
        <v>0</v>
      </c>
      <c r="H32" s="13">
        <v>0</v>
      </c>
      <c r="I32" s="13">
        <f t="shared" si="25"/>
        <v>0</v>
      </c>
      <c r="J32" s="16"/>
      <c r="K32" s="13">
        <v>0</v>
      </c>
      <c r="L32" s="13">
        <v>0</v>
      </c>
      <c r="M32" s="13">
        <v>0</v>
      </c>
      <c r="N32" s="13">
        <f t="shared" si="26"/>
        <v>0</v>
      </c>
      <c r="O32" s="16"/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 t="shared" si="27"/>
        <v>0</v>
      </c>
      <c r="Y32" s="16"/>
      <c r="Z32" s="13">
        <v>0</v>
      </c>
      <c r="AA32" s="13">
        <v>0</v>
      </c>
      <c r="AB32" s="13">
        <v>0</v>
      </c>
      <c r="AC32" s="13">
        <v>0</v>
      </c>
      <c r="AD32" s="13">
        <f t="shared" si="28"/>
        <v>0</v>
      </c>
      <c r="AE32" s="16"/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f t="shared" si="29"/>
        <v>0</v>
      </c>
      <c r="AO32" s="16"/>
      <c r="AP32" s="13">
        <f t="shared" si="30"/>
        <v>0</v>
      </c>
      <c r="AQ32" s="9" t="s">
        <v>73</v>
      </c>
    </row>
    <row r="33" spans="2:43" x14ac:dyDescent="0.2">
      <c r="B33" s="9" t="s">
        <v>10</v>
      </c>
      <c r="C33" s="13">
        <v>0</v>
      </c>
      <c r="D33" s="16"/>
      <c r="E33" s="13">
        <v>0</v>
      </c>
      <c r="F33" s="13">
        <v>0</v>
      </c>
      <c r="G33" s="13">
        <v>0</v>
      </c>
      <c r="H33" s="13">
        <v>0</v>
      </c>
      <c r="I33" s="13">
        <f t="shared" si="25"/>
        <v>0</v>
      </c>
      <c r="J33" s="16"/>
      <c r="K33" s="13">
        <v>0</v>
      </c>
      <c r="L33" s="13">
        <v>0</v>
      </c>
      <c r="M33" s="13">
        <v>0</v>
      </c>
      <c r="N33" s="13">
        <f t="shared" si="26"/>
        <v>0</v>
      </c>
      <c r="O33" s="16"/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 t="shared" si="27"/>
        <v>0</v>
      </c>
      <c r="Y33" s="16"/>
      <c r="Z33" s="13">
        <v>0</v>
      </c>
      <c r="AA33" s="13">
        <v>0</v>
      </c>
      <c r="AB33" s="13">
        <v>0</v>
      </c>
      <c r="AC33" s="13">
        <v>0</v>
      </c>
      <c r="AD33" s="13">
        <f t="shared" si="28"/>
        <v>0</v>
      </c>
      <c r="AE33" s="16"/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f t="shared" si="29"/>
        <v>0</v>
      </c>
      <c r="AO33" s="16"/>
      <c r="AP33" s="13">
        <f t="shared" si="30"/>
        <v>0</v>
      </c>
      <c r="AQ33" s="9" t="s">
        <v>10</v>
      </c>
    </row>
    <row r="34" spans="2:43" x14ac:dyDescent="0.2">
      <c r="B34" s="9" t="s">
        <v>11</v>
      </c>
      <c r="C34" s="13">
        <v>0</v>
      </c>
      <c r="D34" s="16"/>
      <c r="E34" s="13">
        <v>0</v>
      </c>
      <c r="F34" s="13">
        <v>0</v>
      </c>
      <c r="G34" s="13">
        <v>0</v>
      </c>
      <c r="H34" s="13">
        <v>0</v>
      </c>
      <c r="I34" s="13">
        <f t="shared" si="25"/>
        <v>0</v>
      </c>
      <c r="J34" s="16"/>
      <c r="K34" s="13">
        <v>0</v>
      </c>
      <c r="L34" s="13">
        <v>0</v>
      </c>
      <c r="M34" s="13">
        <v>0</v>
      </c>
      <c r="N34" s="13">
        <f t="shared" si="26"/>
        <v>0</v>
      </c>
      <c r="O34" s="16"/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 t="shared" si="27"/>
        <v>0</v>
      </c>
      <c r="Y34" s="16"/>
      <c r="Z34" s="13">
        <v>0</v>
      </c>
      <c r="AA34" s="13">
        <v>0</v>
      </c>
      <c r="AB34" s="13">
        <v>0</v>
      </c>
      <c r="AC34" s="13">
        <v>0</v>
      </c>
      <c r="AD34" s="13">
        <f t="shared" si="28"/>
        <v>0</v>
      </c>
      <c r="AE34" s="16"/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f t="shared" si="29"/>
        <v>0</v>
      </c>
      <c r="AO34" s="16"/>
      <c r="AP34" s="13">
        <f t="shared" si="30"/>
        <v>0</v>
      </c>
      <c r="AQ34" s="9" t="s">
        <v>11</v>
      </c>
    </row>
    <row r="35" spans="2:43" x14ac:dyDescent="0.2">
      <c r="B35" s="9" t="s">
        <v>12</v>
      </c>
      <c r="C35" s="13">
        <v>0</v>
      </c>
      <c r="D35" s="16"/>
      <c r="E35" s="13">
        <v>0</v>
      </c>
      <c r="F35" s="13">
        <v>0</v>
      </c>
      <c r="G35" s="13">
        <v>0</v>
      </c>
      <c r="H35" s="13">
        <v>0</v>
      </c>
      <c r="I35" s="13">
        <f t="shared" si="25"/>
        <v>0</v>
      </c>
      <c r="J35" s="16"/>
      <c r="K35" s="13">
        <v>0</v>
      </c>
      <c r="L35" s="13">
        <v>0</v>
      </c>
      <c r="M35" s="13">
        <v>0</v>
      </c>
      <c r="N35" s="13">
        <f t="shared" si="26"/>
        <v>0</v>
      </c>
      <c r="O35" s="16"/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 t="shared" si="27"/>
        <v>0</v>
      </c>
      <c r="Y35" s="16"/>
      <c r="Z35" s="13">
        <v>0</v>
      </c>
      <c r="AA35" s="13">
        <v>0</v>
      </c>
      <c r="AB35" s="13">
        <v>0</v>
      </c>
      <c r="AC35" s="13">
        <v>0</v>
      </c>
      <c r="AD35" s="13">
        <f t="shared" si="28"/>
        <v>0</v>
      </c>
      <c r="AE35" s="16"/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f t="shared" si="29"/>
        <v>0</v>
      </c>
      <c r="AO35" s="16"/>
      <c r="AP35" s="13">
        <f t="shared" si="30"/>
        <v>0</v>
      </c>
      <c r="AQ35" s="9" t="s">
        <v>12</v>
      </c>
    </row>
    <row r="36" spans="2:43" x14ac:dyDescent="0.2">
      <c r="B36" s="9" t="s">
        <v>35</v>
      </c>
      <c r="C36" s="13">
        <v>0</v>
      </c>
      <c r="D36" s="16"/>
      <c r="E36" s="13">
        <v>0</v>
      </c>
      <c r="F36" s="13">
        <v>0</v>
      </c>
      <c r="G36" s="13">
        <v>0</v>
      </c>
      <c r="H36" s="13">
        <v>0</v>
      </c>
      <c r="I36" s="13">
        <f t="shared" si="25"/>
        <v>0</v>
      </c>
      <c r="J36" s="16"/>
      <c r="K36" s="13">
        <v>0</v>
      </c>
      <c r="L36" s="13">
        <v>0</v>
      </c>
      <c r="M36" s="13">
        <v>0</v>
      </c>
      <c r="N36" s="13">
        <f t="shared" si="26"/>
        <v>0</v>
      </c>
      <c r="O36" s="16"/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f t="shared" si="27"/>
        <v>0</v>
      </c>
      <c r="Y36" s="16"/>
      <c r="Z36" s="13">
        <v>0</v>
      </c>
      <c r="AA36" s="13">
        <v>0</v>
      </c>
      <c r="AB36" s="13">
        <v>0</v>
      </c>
      <c r="AC36" s="13">
        <v>0</v>
      </c>
      <c r="AD36" s="13">
        <f t="shared" si="28"/>
        <v>0</v>
      </c>
      <c r="AE36" s="16"/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f t="shared" si="29"/>
        <v>0</v>
      </c>
      <c r="AO36" s="16"/>
      <c r="AP36" s="13">
        <f t="shared" si="30"/>
        <v>0</v>
      </c>
      <c r="AQ36" s="9" t="s">
        <v>35</v>
      </c>
    </row>
    <row r="37" spans="2:43" x14ac:dyDescent="0.2">
      <c r="B37" s="9" t="s">
        <v>14</v>
      </c>
      <c r="C37" s="13">
        <v>0</v>
      </c>
      <c r="D37" s="16"/>
      <c r="E37" s="13">
        <v>0</v>
      </c>
      <c r="F37" s="13">
        <v>0</v>
      </c>
      <c r="G37" s="13">
        <v>0</v>
      </c>
      <c r="H37" s="13">
        <v>0</v>
      </c>
      <c r="I37" s="13">
        <f t="shared" si="25"/>
        <v>0</v>
      </c>
      <c r="J37" s="16"/>
      <c r="K37" s="13">
        <v>0</v>
      </c>
      <c r="L37" s="13">
        <v>0</v>
      </c>
      <c r="M37" s="13">
        <v>0</v>
      </c>
      <c r="N37" s="13">
        <f t="shared" si="26"/>
        <v>0</v>
      </c>
      <c r="O37" s="16"/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f t="shared" si="27"/>
        <v>0</v>
      </c>
      <c r="Y37" s="16"/>
      <c r="Z37" s="13">
        <v>0</v>
      </c>
      <c r="AA37" s="13">
        <v>0</v>
      </c>
      <c r="AB37" s="13">
        <v>0</v>
      </c>
      <c r="AC37" s="13">
        <v>0</v>
      </c>
      <c r="AD37" s="13">
        <f t="shared" si="28"/>
        <v>0</v>
      </c>
      <c r="AE37" s="16"/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f t="shared" si="29"/>
        <v>0</v>
      </c>
      <c r="AO37" s="16"/>
      <c r="AP37" s="13">
        <f t="shared" si="30"/>
        <v>0</v>
      </c>
      <c r="AQ37" s="9" t="s">
        <v>14</v>
      </c>
    </row>
    <row r="38" spans="2:43" x14ac:dyDescent="0.2">
      <c r="B38" s="9" t="s">
        <v>15</v>
      </c>
      <c r="C38" s="13">
        <v>0</v>
      </c>
      <c r="D38" s="16"/>
      <c r="E38" s="13">
        <v>0</v>
      </c>
      <c r="F38" s="13">
        <v>0</v>
      </c>
      <c r="G38" s="13">
        <v>0</v>
      </c>
      <c r="H38" s="13">
        <v>0</v>
      </c>
      <c r="I38" s="13">
        <f t="shared" si="25"/>
        <v>0</v>
      </c>
      <c r="J38" s="16"/>
      <c r="K38" s="13">
        <v>0</v>
      </c>
      <c r="L38" s="13">
        <v>0</v>
      </c>
      <c r="M38" s="13">
        <v>0</v>
      </c>
      <c r="N38" s="13">
        <f t="shared" si="26"/>
        <v>0</v>
      </c>
      <c r="O38" s="16"/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f t="shared" si="27"/>
        <v>0</v>
      </c>
      <c r="Y38" s="16"/>
      <c r="Z38" s="13">
        <v>0</v>
      </c>
      <c r="AA38" s="13">
        <v>0</v>
      </c>
      <c r="AB38" s="13">
        <v>0</v>
      </c>
      <c r="AC38" s="13">
        <v>0</v>
      </c>
      <c r="AD38" s="13">
        <f t="shared" si="28"/>
        <v>0</v>
      </c>
      <c r="AE38" s="16"/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f t="shared" si="29"/>
        <v>0</v>
      </c>
      <c r="AO38" s="16"/>
      <c r="AP38" s="13">
        <f t="shared" si="30"/>
        <v>0</v>
      </c>
      <c r="AQ38" s="9" t="s">
        <v>15</v>
      </c>
    </row>
    <row r="39" spans="2:43" x14ac:dyDescent="0.2">
      <c r="B39" s="9" t="s">
        <v>23</v>
      </c>
      <c r="C39" s="13">
        <v>0</v>
      </c>
      <c r="D39" s="16"/>
      <c r="E39" s="13">
        <v>0</v>
      </c>
      <c r="F39" s="13">
        <v>0</v>
      </c>
      <c r="G39" s="13">
        <v>0</v>
      </c>
      <c r="H39" s="13">
        <v>0</v>
      </c>
      <c r="I39" s="13">
        <f t="shared" si="25"/>
        <v>0</v>
      </c>
      <c r="J39" s="16"/>
      <c r="K39" s="13">
        <v>0</v>
      </c>
      <c r="L39" s="13">
        <v>0</v>
      </c>
      <c r="M39" s="13">
        <v>0</v>
      </c>
      <c r="N39" s="13">
        <f t="shared" si="26"/>
        <v>0</v>
      </c>
      <c r="O39" s="16"/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f t="shared" si="27"/>
        <v>0</v>
      </c>
      <c r="Y39" s="16"/>
      <c r="Z39" s="13">
        <v>0</v>
      </c>
      <c r="AA39" s="13">
        <v>0</v>
      </c>
      <c r="AB39" s="13">
        <v>0</v>
      </c>
      <c r="AC39" s="13">
        <v>0</v>
      </c>
      <c r="AD39" s="13">
        <f t="shared" si="28"/>
        <v>0</v>
      </c>
      <c r="AE39" s="16"/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f t="shared" si="29"/>
        <v>0</v>
      </c>
      <c r="AO39" s="16"/>
      <c r="AP39" s="13">
        <f t="shared" si="30"/>
        <v>0</v>
      </c>
      <c r="AQ39" s="9" t="s">
        <v>23</v>
      </c>
    </row>
    <row r="40" spans="2:43" x14ac:dyDescent="0.2">
      <c r="B40" s="9" t="s">
        <v>24</v>
      </c>
      <c r="C40" s="13">
        <v>0</v>
      </c>
      <c r="D40" s="16"/>
      <c r="E40" s="13">
        <v>0</v>
      </c>
      <c r="F40" s="13">
        <v>0</v>
      </c>
      <c r="G40" s="13">
        <v>0</v>
      </c>
      <c r="H40" s="13">
        <v>0</v>
      </c>
      <c r="I40" s="13">
        <f t="shared" si="25"/>
        <v>0</v>
      </c>
      <c r="J40" s="16"/>
      <c r="K40" s="13">
        <v>0</v>
      </c>
      <c r="L40" s="13">
        <v>0</v>
      </c>
      <c r="M40" s="13">
        <v>0</v>
      </c>
      <c r="N40" s="13">
        <f t="shared" si="26"/>
        <v>0</v>
      </c>
      <c r="O40" s="16"/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f t="shared" si="27"/>
        <v>0</v>
      </c>
      <c r="Y40" s="16"/>
      <c r="Z40" s="13">
        <v>0</v>
      </c>
      <c r="AA40" s="13">
        <v>0</v>
      </c>
      <c r="AB40" s="13">
        <v>0</v>
      </c>
      <c r="AC40" s="13">
        <v>0</v>
      </c>
      <c r="AD40" s="13">
        <f t="shared" si="28"/>
        <v>0</v>
      </c>
      <c r="AE40" s="16"/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f t="shared" si="29"/>
        <v>0</v>
      </c>
      <c r="AO40" s="16"/>
      <c r="AP40" s="13">
        <f t="shared" si="30"/>
        <v>0</v>
      </c>
      <c r="AQ40" s="9" t="s">
        <v>24</v>
      </c>
    </row>
    <row r="41" spans="2:43" x14ac:dyDescent="0.2">
      <c r="B41" s="9" t="s">
        <v>53</v>
      </c>
      <c r="C41" s="13">
        <v>0</v>
      </c>
      <c r="D41" s="16"/>
      <c r="E41" s="13">
        <v>0</v>
      </c>
      <c r="F41" s="13">
        <v>0</v>
      </c>
      <c r="G41" s="13">
        <v>0</v>
      </c>
      <c r="H41" s="13">
        <v>0</v>
      </c>
      <c r="I41" s="13">
        <f t="shared" si="25"/>
        <v>0</v>
      </c>
      <c r="J41" s="16"/>
      <c r="K41" s="13">
        <v>0</v>
      </c>
      <c r="L41" s="13">
        <v>0</v>
      </c>
      <c r="M41" s="13">
        <v>0</v>
      </c>
      <c r="N41" s="13">
        <f t="shared" si="26"/>
        <v>0</v>
      </c>
      <c r="O41" s="16"/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f t="shared" si="27"/>
        <v>0</v>
      </c>
      <c r="Y41" s="16"/>
      <c r="Z41" s="13">
        <v>0</v>
      </c>
      <c r="AA41" s="13">
        <v>0</v>
      </c>
      <c r="AB41" s="13">
        <v>0</v>
      </c>
      <c r="AC41" s="13">
        <v>0</v>
      </c>
      <c r="AD41" s="13">
        <f t="shared" si="28"/>
        <v>0</v>
      </c>
      <c r="AE41" s="16"/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f t="shared" si="29"/>
        <v>0</v>
      </c>
      <c r="AO41" s="16"/>
      <c r="AP41" s="13">
        <f t="shared" si="30"/>
        <v>0</v>
      </c>
      <c r="AQ41" s="9" t="s">
        <v>53</v>
      </c>
    </row>
    <row r="42" spans="2:43" x14ac:dyDescent="0.2">
      <c r="B42" s="9" t="s">
        <v>71</v>
      </c>
      <c r="C42" s="13">
        <v>0</v>
      </c>
      <c r="D42" s="16"/>
      <c r="E42" s="13">
        <v>0</v>
      </c>
      <c r="F42" s="13">
        <v>0</v>
      </c>
      <c r="G42" s="13">
        <v>0</v>
      </c>
      <c r="H42" s="13">
        <v>0</v>
      </c>
      <c r="I42" s="13">
        <f t="shared" si="25"/>
        <v>0</v>
      </c>
      <c r="J42" s="16"/>
      <c r="K42" s="13">
        <v>0</v>
      </c>
      <c r="L42" s="13">
        <v>0</v>
      </c>
      <c r="M42" s="13">
        <v>0</v>
      </c>
      <c r="N42" s="13">
        <f t="shared" si="26"/>
        <v>0</v>
      </c>
      <c r="O42" s="16"/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f t="shared" si="27"/>
        <v>0</v>
      </c>
      <c r="Y42" s="16"/>
      <c r="Z42" s="13">
        <v>0</v>
      </c>
      <c r="AA42" s="13">
        <v>0</v>
      </c>
      <c r="AB42" s="13">
        <v>0</v>
      </c>
      <c r="AC42" s="13">
        <v>0</v>
      </c>
      <c r="AD42" s="13">
        <f t="shared" si="28"/>
        <v>0</v>
      </c>
      <c r="AE42" s="16"/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f t="shared" si="29"/>
        <v>0</v>
      </c>
      <c r="AO42" s="16"/>
      <c r="AP42" s="13">
        <f t="shared" si="30"/>
        <v>0</v>
      </c>
      <c r="AQ42" s="9" t="s">
        <v>71</v>
      </c>
    </row>
    <row r="43" spans="2:43" x14ac:dyDescent="0.2">
      <c r="B43" s="9" t="s">
        <v>27</v>
      </c>
      <c r="C43" s="13">
        <v>0</v>
      </c>
      <c r="D43" s="16"/>
      <c r="E43" s="13">
        <v>0</v>
      </c>
      <c r="F43" s="13">
        <v>0</v>
      </c>
      <c r="G43" s="13">
        <v>0</v>
      </c>
      <c r="H43" s="13">
        <v>0</v>
      </c>
      <c r="I43" s="13">
        <f t="shared" si="25"/>
        <v>0</v>
      </c>
      <c r="J43" s="16"/>
      <c r="K43" s="13">
        <v>0</v>
      </c>
      <c r="L43" s="13">
        <v>0</v>
      </c>
      <c r="M43" s="13">
        <v>0</v>
      </c>
      <c r="N43" s="13">
        <f t="shared" si="26"/>
        <v>0</v>
      </c>
      <c r="O43" s="16"/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f t="shared" si="27"/>
        <v>0</v>
      </c>
      <c r="Y43" s="16"/>
      <c r="Z43" s="13">
        <v>0</v>
      </c>
      <c r="AA43" s="13">
        <v>0</v>
      </c>
      <c r="AB43" s="13">
        <v>0</v>
      </c>
      <c r="AC43" s="13">
        <v>0</v>
      </c>
      <c r="AD43" s="13">
        <f t="shared" si="28"/>
        <v>0</v>
      </c>
      <c r="AE43" s="16"/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f t="shared" si="29"/>
        <v>0</v>
      </c>
      <c r="AO43" s="16"/>
      <c r="AP43" s="13">
        <f t="shared" si="30"/>
        <v>0</v>
      </c>
      <c r="AQ43" s="9" t="s">
        <v>27</v>
      </c>
    </row>
    <row r="44" spans="2:43" x14ac:dyDescent="0.2">
      <c r="B44" s="9" t="s">
        <v>25</v>
      </c>
      <c r="C44" s="13">
        <v>0</v>
      </c>
      <c r="D44" s="16"/>
      <c r="E44" s="13">
        <v>0</v>
      </c>
      <c r="F44" s="13">
        <v>0</v>
      </c>
      <c r="G44" s="13">
        <v>0</v>
      </c>
      <c r="H44" s="13">
        <v>0</v>
      </c>
      <c r="I44" s="13">
        <f t="shared" si="25"/>
        <v>0</v>
      </c>
      <c r="J44" s="16"/>
      <c r="K44" s="13">
        <v>0</v>
      </c>
      <c r="L44" s="13">
        <v>0</v>
      </c>
      <c r="M44" s="13">
        <v>0</v>
      </c>
      <c r="N44" s="13">
        <f t="shared" si="26"/>
        <v>0</v>
      </c>
      <c r="O44" s="16"/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f t="shared" si="27"/>
        <v>0</v>
      </c>
      <c r="Y44" s="16"/>
      <c r="Z44" s="13">
        <v>0</v>
      </c>
      <c r="AA44" s="13">
        <v>0</v>
      </c>
      <c r="AB44" s="13">
        <v>0</v>
      </c>
      <c r="AC44" s="13">
        <v>0</v>
      </c>
      <c r="AD44" s="13">
        <f t="shared" si="28"/>
        <v>0</v>
      </c>
      <c r="AE44" s="16"/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f t="shared" si="29"/>
        <v>0</v>
      </c>
      <c r="AO44" s="16"/>
      <c r="AP44" s="13">
        <f t="shared" si="30"/>
        <v>0</v>
      </c>
      <c r="AQ44" s="9" t="s">
        <v>25</v>
      </c>
    </row>
    <row r="45" spans="2:43" x14ac:dyDescent="0.2">
      <c r="B45" s="9" t="s">
        <v>72</v>
      </c>
      <c r="C45" s="13">
        <v>0</v>
      </c>
      <c r="D45" s="16"/>
      <c r="E45" s="13">
        <v>0</v>
      </c>
      <c r="F45" s="13">
        <v>0</v>
      </c>
      <c r="G45" s="13">
        <v>0</v>
      </c>
      <c r="H45" s="13">
        <v>0</v>
      </c>
      <c r="I45" s="13">
        <f t="shared" si="25"/>
        <v>0</v>
      </c>
      <c r="J45" s="16"/>
      <c r="K45" s="13">
        <v>0</v>
      </c>
      <c r="L45" s="13">
        <v>0</v>
      </c>
      <c r="M45" s="13">
        <v>0</v>
      </c>
      <c r="N45" s="13">
        <f t="shared" si="26"/>
        <v>0</v>
      </c>
      <c r="O45" s="16"/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 t="shared" si="27"/>
        <v>0</v>
      </c>
      <c r="Y45" s="16"/>
      <c r="Z45" s="13">
        <v>0</v>
      </c>
      <c r="AA45" s="13">
        <v>0</v>
      </c>
      <c r="AB45" s="13">
        <v>0</v>
      </c>
      <c r="AC45" s="13">
        <v>0</v>
      </c>
      <c r="AD45" s="13">
        <f t="shared" si="28"/>
        <v>0</v>
      </c>
      <c r="AE45" s="16"/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f t="shared" si="29"/>
        <v>0</v>
      </c>
      <c r="AO45" s="16"/>
      <c r="AP45" s="13">
        <f t="shared" si="30"/>
        <v>0</v>
      </c>
      <c r="AQ45" s="9" t="s">
        <v>72</v>
      </c>
    </row>
    <row r="46" spans="2:43" x14ac:dyDescent="0.2">
      <c r="B46" s="9" t="s">
        <v>21</v>
      </c>
      <c r="C46" s="13">
        <v>0</v>
      </c>
      <c r="D46" s="16"/>
      <c r="E46" s="13">
        <v>0</v>
      </c>
      <c r="F46" s="13">
        <v>0</v>
      </c>
      <c r="G46" s="13">
        <v>0</v>
      </c>
      <c r="H46" s="13">
        <v>0</v>
      </c>
      <c r="I46" s="13">
        <f t="shared" si="25"/>
        <v>0</v>
      </c>
      <c r="J46" s="16"/>
      <c r="K46" s="13">
        <v>0</v>
      </c>
      <c r="L46" s="13">
        <v>0</v>
      </c>
      <c r="M46" s="13">
        <v>0</v>
      </c>
      <c r="N46" s="13">
        <f t="shared" si="26"/>
        <v>0</v>
      </c>
      <c r="O46" s="16"/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f t="shared" si="27"/>
        <v>0</v>
      </c>
      <c r="Y46" s="16"/>
      <c r="Z46" s="13">
        <v>0</v>
      </c>
      <c r="AA46" s="13">
        <v>0</v>
      </c>
      <c r="AB46" s="13">
        <v>0</v>
      </c>
      <c r="AC46" s="13">
        <v>0</v>
      </c>
      <c r="AD46" s="13">
        <f t="shared" si="28"/>
        <v>0</v>
      </c>
      <c r="AE46" s="16"/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f t="shared" si="29"/>
        <v>0</v>
      </c>
      <c r="AO46" s="16"/>
      <c r="AP46" s="13">
        <f t="shared" si="30"/>
        <v>0</v>
      </c>
      <c r="AQ46" s="9" t="s">
        <v>21</v>
      </c>
    </row>
    <row r="47" spans="2:43" x14ac:dyDescent="0.2">
      <c r="B47" s="9" t="s">
        <v>26</v>
      </c>
      <c r="C47" s="13">
        <v>0</v>
      </c>
      <c r="D47" s="16"/>
      <c r="E47" s="13">
        <v>0</v>
      </c>
      <c r="F47" s="13">
        <v>0</v>
      </c>
      <c r="G47" s="13">
        <v>0</v>
      </c>
      <c r="H47" s="13">
        <v>0</v>
      </c>
      <c r="I47" s="13">
        <f t="shared" si="25"/>
        <v>0</v>
      </c>
      <c r="J47" s="16"/>
      <c r="K47" s="13">
        <v>0</v>
      </c>
      <c r="L47" s="13">
        <v>0</v>
      </c>
      <c r="M47" s="13">
        <v>0</v>
      </c>
      <c r="N47" s="13">
        <f t="shared" si="26"/>
        <v>0</v>
      </c>
      <c r="O47" s="16"/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f t="shared" si="27"/>
        <v>0</v>
      </c>
      <c r="Y47" s="16"/>
      <c r="Z47" s="13">
        <v>0</v>
      </c>
      <c r="AA47" s="13">
        <v>0</v>
      </c>
      <c r="AB47" s="13">
        <v>0</v>
      </c>
      <c r="AC47" s="13">
        <v>0</v>
      </c>
      <c r="AD47" s="13">
        <f t="shared" si="28"/>
        <v>0</v>
      </c>
      <c r="AE47" s="16"/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f t="shared" si="29"/>
        <v>0</v>
      </c>
      <c r="AO47" s="16"/>
      <c r="AP47" s="13">
        <f t="shared" si="30"/>
        <v>0</v>
      </c>
      <c r="AQ47" s="9" t="s">
        <v>26</v>
      </c>
    </row>
    <row r="48" spans="2:43" x14ac:dyDescent="0.2">
      <c r="B48" s="9" t="s">
        <v>66</v>
      </c>
      <c r="C48" s="13">
        <v>0</v>
      </c>
      <c r="D48" s="16"/>
      <c r="E48" s="13">
        <v>0</v>
      </c>
      <c r="F48" s="13">
        <v>0</v>
      </c>
      <c r="G48" s="13">
        <v>0</v>
      </c>
      <c r="H48" s="13">
        <v>0</v>
      </c>
      <c r="I48" s="13">
        <f t="shared" si="25"/>
        <v>0</v>
      </c>
      <c r="J48" s="16"/>
      <c r="K48" s="13">
        <v>0</v>
      </c>
      <c r="L48" s="13">
        <v>0</v>
      </c>
      <c r="M48" s="13">
        <v>0</v>
      </c>
      <c r="N48" s="13">
        <f t="shared" si="26"/>
        <v>0</v>
      </c>
      <c r="O48" s="16"/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f t="shared" si="27"/>
        <v>0</v>
      </c>
      <c r="Y48" s="16"/>
      <c r="Z48" s="13">
        <v>0</v>
      </c>
      <c r="AA48" s="13">
        <v>0</v>
      </c>
      <c r="AB48" s="13">
        <v>0</v>
      </c>
      <c r="AC48" s="13">
        <v>0</v>
      </c>
      <c r="AD48" s="13">
        <f t="shared" si="28"/>
        <v>0</v>
      </c>
      <c r="AE48" s="16"/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f t="shared" si="29"/>
        <v>0</v>
      </c>
      <c r="AO48" s="16"/>
      <c r="AP48" s="13">
        <f t="shared" si="30"/>
        <v>0</v>
      </c>
      <c r="AQ48" s="9" t="s">
        <v>66</v>
      </c>
    </row>
    <row r="49" spans="2:43" x14ac:dyDescent="0.2">
      <c r="B49" s="9" t="s">
        <v>36</v>
      </c>
      <c r="C49" s="13">
        <v>0</v>
      </c>
      <c r="D49" s="16"/>
      <c r="E49" s="13">
        <v>0</v>
      </c>
      <c r="F49" s="13">
        <v>0</v>
      </c>
      <c r="G49" s="13">
        <v>0</v>
      </c>
      <c r="H49" s="13">
        <v>0</v>
      </c>
      <c r="I49" s="13">
        <f t="shared" si="25"/>
        <v>0</v>
      </c>
      <c r="J49" s="16"/>
      <c r="K49" s="13">
        <v>0</v>
      </c>
      <c r="L49" s="13">
        <v>0</v>
      </c>
      <c r="M49" s="13">
        <v>0</v>
      </c>
      <c r="N49" s="13">
        <f t="shared" si="26"/>
        <v>0</v>
      </c>
      <c r="O49" s="16"/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f t="shared" si="27"/>
        <v>0</v>
      </c>
      <c r="Y49" s="16"/>
      <c r="Z49" s="13">
        <v>0</v>
      </c>
      <c r="AA49" s="13">
        <v>0</v>
      </c>
      <c r="AB49" s="13">
        <v>0</v>
      </c>
      <c r="AC49" s="13">
        <v>0</v>
      </c>
      <c r="AD49" s="13">
        <f t="shared" si="28"/>
        <v>0</v>
      </c>
      <c r="AE49" s="16"/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f t="shared" si="29"/>
        <v>0</v>
      </c>
      <c r="AO49" s="16"/>
      <c r="AP49" s="13">
        <f t="shared" si="30"/>
        <v>0</v>
      </c>
      <c r="AQ49" s="9" t="s">
        <v>36</v>
      </c>
    </row>
    <row r="50" spans="2:43" x14ac:dyDescent="0.2">
      <c r="B50" s="9" t="s">
        <v>67</v>
      </c>
      <c r="C50" s="13">
        <v>0</v>
      </c>
      <c r="D50" s="16"/>
      <c r="E50" s="13">
        <v>0</v>
      </c>
      <c r="F50" s="13">
        <v>0</v>
      </c>
      <c r="G50" s="13">
        <v>0</v>
      </c>
      <c r="H50" s="13">
        <v>0</v>
      </c>
      <c r="I50" s="13">
        <f t="shared" si="25"/>
        <v>0</v>
      </c>
      <c r="J50" s="16"/>
      <c r="K50" s="13">
        <v>0</v>
      </c>
      <c r="L50" s="13">
        <v>0</v>
      </c>
      <c r="M50" s="13">
        <v>0</v>
      </c>
      <c r="N50" s="13">
        <f t="shared" si="26"/>
        <v>0</v>
      </c>
      <c r="O50" s="16"/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f t="shared" si="27"/>
        <v>0</v>
      </c>
      <c r="Y50" s="16"/>
      <c r="Z50" s="13">
        <v>0</v>
      </c>
      <c r="AA50" s="13">
        <v>0</v>
      </c>
      <c r="AB50" s="13">
        <v>0</v>
      </c>
      <c r="AC50" s="13">
        <v>0</v>
      </c>
      <c r="AD50" s="13">
        <f t="shared" si="28"/>
        <v>0</v>
      </c>
      <c r="AE50" s="16"/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f t="shared" si="29"/>
        <v>0</v>
      </c>
      <c r="AO50" s="16"/>
      <c r="AP50" s="13">
        <f t="shared" si="30"/>
        <v>0</v>
      </c>
      <c r="AQ50" s="9" t="s">
        <v>67</v>
      </c>
    </row>
    <row r="51" spans="2:43" x14ac:dyDescent="0.2">
      <c r="B51" s="9" t="s">
        <v>68</v>
      </c>
      <c r="C51" s="13">
        <v>0</v>
      </c>
      <c r="D51" s="16"/>
      <c r="E51" s="13">
        <v>0</v>
      </c>
      <c r="F51" s="13">
        <v>0</v>
      </c>
      <c r="G51" s="13">
        <v>0</v>
      </c>
      <c r="H51" s="13">
        <v>0</v>
      </c>
      <c r="I51" s="13">
        <f t="shared" si="25"/>
        <v>0</v>
      </c>
      <c r="J51" s="16"/>
      <c r="K51" s="13">
        <v>0</v>
      </c>
      <c r="L51" s="13">
        <v>0</v>
      </c>
      <c r="M51" s="13">
        <v>0</v>
      </c>
      <c r="N51" s="13">
        <f t="shared" si="26"/>
        <v>0</v>
      </c>
      <c r="O51" s="16"/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f t="shared" si="27"/>
        <v>0</v>
      </c>
      <c r="Y51" s="16"/>
      <c r="Z51" s="13">
        <v>0</v>
      </c>
      <c r="AA51" s="13">
        <v>0</v>
      </c>
      <c r="AB51" s="13">
        <v>0</v>
      </c>
      <c r="AC51" s="13">
        <v>0</v>
      </c>
      <c r="AD51" s="13">
        <f t="shared" si="28"/>
        <v>0</v>
      </c>
      <c r="AE51" s="16"/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f t="shared" si="29"/>
        <v>0</v>
      </c>
      <c r="AO51" s="16"/>
      <c r="AP51" s="13">
        <f t="shared" si="30"/>
        <v>0</v>
      </c>
      <c r="AQ51" s="9" t="s">
        <v>68</v>
      </c>
    </row>
    <row r="52" spans="2:43" x14ac:dyDescent="0.2">
      <c r="B52" s="9" t="s">
        <v>65</v>
      </c>
      <c r="C52" s="13">
        <v>0</v>
      </c>
      <c r="D52" s="16"/>
      <c r="E52" s="13">
        <v>0</v>
      </c>
      <c r="F52" s="13">
        <v>0</v>
      </c>
      <c r="G52" s="13">
        <v>0</v>
      </c>
      <c r="H52" s="13">
        <v>0</v>
      </c>
      <c r="I52" s="13">
        <f t="shared" si="25"/>
        <v>0</v>
      </c>
      <c r="J52" s="16"/>
      <c r="K52" s="13">
        <v>0</v>
      </c>
      <c r="L52" s="13">
        <v>0</v>
      </c>
      <c r="M52" s="13">
        <v>0</v>
      </c>
      <c r="N52" s="13">
        <f t="shared" si="26"/>
        <v>0</v>
      </c>
      <c r="O52" s="16"/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f t="shared" si="27"/>
        <v>0</v>
      </c>
      <c r="Y52" s="16"/>
      <c r="Z52" s="13">
        <v>0</v>
      </c>
      <c r="AA52" s="13">
        <v>0</v>
      </c>
      <c r="AB52" s="13">
        <v>0</v>
      </c>
      <c r="AC52" s="13">
        <v>0</v>
      </c>
      <c r="AD52" s="13">
        <f t="shared" si="28"/>
        <v>0</v>
      </c>
      <c r="AE52" s="16"/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f t="shared" si="29"/>
        <v>0</v>
      </c>
      <c r="AO52" s="16"/>
      <c r="AP52" s="13">
        <f t="shared" si="30"/>
        <v>0</v>
      </c>
      <c r="AQ52" s="9" t="s">
        <v>65</v>
      </c>
    </row>
    <row r="53" spans="2:43" x14ac:dyDescent="0.2">
      <c r="B53" s="9"/>
      <c r="C53" s="15">
        <f>SUM(C29:C52)</f>
        <v>0</v>
      </c>
      <c r="D53" s="13"/>
      <c r="E53" s="15">
        <f>SUM(E29:E52)</f>
        <v>0</v>
      </c>
      <c r="F53" s="15">
        <f>SUM(F29:F52)</f>
        <v>0</v>
      </c>
      <c r="G53" s="15">
        <f>SUM(G29:G52)</f>
        <v>0</v>
      </c>
      <c r="H53" s="15">
        <f>SUM(H29:H52)</f>
        <v>0</v>
      </c>
      <c r="I53" s="15">
        <f>SUM(I29:I52)</f>
        <v>0</v>
      </c>
      <c r="J53" s="13"/>
      <c r="K53" s="15">
        <f>SUM(K29:K52)</f>
        <v>0</v>
      </c>
      <c r="L53" s="15">
        <f>SUM(L29:L52)</f>
        <v>0</v>
      </c>
      <c r="M53" s="15">
        <f>SUM(M29:M52)</f>
        <v>0</v>
      </c>
      <c r="N53" s="15">
        <f>SUM(N29:N52)</f>
        <v>0</v>
      </c>
      <c r="O53" s="13"/>
      <c r="P53" s="15">
        <f t="shared" ref="P53:X53" si="31">SUM(P29:P52)</f>
        <v>0</v>
      </c>
      <c r="Q53" s="15">
        <f t="shared" si="31"/>
        <v>0</v>
      </c>
      <c r="R53" s="15">
        <f t="shared" si="31"/>
        <v>0</v>
      </c>
      <c r="S53" s="15">
        <f t="shared" si="31"/>
        <v>0</v>
      </c>
      <c r="T53" s="15">
        <f t="shared" si="31"/>
        <v>0</v>
      </c>
      <c r="U53" s="15">
        <f t="shared" si="31"/>
        <v>0</v>
      </c>
      <c r="V53" s="15">
        <f t="shared" si="31"/>
        <v>0</v>
      </c>
      <c r="W53" s="15">
        <f t="shared" si="31"/>
        <v>0</v>
      </c>
      <c r="X53" s="15">
        <f t="shared" si="31"/>
        <v>0</v>
      </c>
      <c r="Y53" s="13"/>
      <c r="Z53" s="15">
        <f>SUM(Z29:Z52)</f>
        <v>0</v>
      </c>
      <c r="AA53" s="15">
        <f>SUM(AA29:AA52)</f>
        <v>0</v>
      </c>
      <c r="AB53" s="15">
        <f>SUM(AB29:AB52)</f>
        <v>0</v>
      </c>
      <c r="AC53" s="15">
        <f>SUM(AC29:AC52)</f>
        <v>0</v>
      </c>
      <c r="AD53" s="15">
        <f>SUM(AD29:AD52)</f>
        <v>0</v>
      </c>
      <c r="AE53" s="13"/>
      <c r="AF53" s="15">
        <f t="shared" ref="AF53:AN53" si="32">SUM(AF29:AF52)</f>
        <v>0</v>
      </c>
      <c r="AG53" s="15">
        <f t="shared" si="32"/>
        <v>0</v>
      </c>
      <c r="AH53" s="15">
        <f t="shared" si="32"/>
        <v>0</v>
      </c>
      <c r="AI53" s="15">
        <f t="shared" si="32"/>
        <v>0</v>
      </c>
      <c r="AJ53" s="15">
        <f t="shared" si="32"/>
        <v>0</v>
      </c>
      <c r="AK53" s="15">
        <f t="shared" si="32"/>
        <v>0</v>
      </c>
      <c r="AL53" s="15">
        <f t="shared" si="32"/>
        <v>0</v>
      </c>
      <c r="AM53" s="15">
        <f t="shared" si="32"/>
        <v>0</v>
      </c>
      <c r="AN53" s="15">
        <f t="shared" si="32"/>
        <v>0</v>
      </c>
      <c r="AO53" s="13"/>
      <c r="AP53" s="15">
        <f>SUM(AP29:AP52)</f>
        <v>0</v>
      </c>
      <c r="AQ53" s="9"/>
    </row>
    <row r="54" spans="2:43" ht="5.25" customHeight="1" x14ac:dyDescent="0.2">
      <c r="B54" s="9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9"/>
    </row>
    <row r="55" spans="2:43" x14ac:dyDescent="0.2">
      <c r="B55" s="9" t="s">
        <v>77</v>
      </c>
      <c r="C55" s="13">
        <v>0</v>
      </c>
      <c r="D55" s="16"/>
      <c r="E55" s="13">
        <v>0</v>
      </c>
      <c r="F55" s="13">
        <v>0</v>
      </c>
      <c r="G55" s="13">
        <v>0</v>
      </c>
      <c r="H55" s="13">
        <v>0</v>
      </c>
      <c r="I55" s="13">
        <f t="shared" ref="I55:I57" si="33">SUM(E55:H55)</f>
        <v>0</v>
      </c>
      <c r="J55" s="16"/>
      <c r="K55" s="13">
        <v>0</v>
      </c>
      <c r="L55" s="13">
        <v>0</v>
      </c>
      <c r="M55" s="13">
        <v>0</v>
      </c>
      <c r="N55" s="13">
        <f t="shared" ref="N55:N57" si="34">SUM(K55:M55)</f>
        <v>0</v>
      </c>
      <c r="O55" s="16"/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f t="shared" ref="X55:X57" si="35">SUM(P55:W55)</f>
        <v>0</v>
      </c>
      <c r="Y55" s="16"/>
      <c r="Z55" s="13">
        <v>0</v>
      </c>
      <c r="AA55" s="13">
        <v>0</v>
      </c>
      <c r="AB55" s="13">
        <v>0</v>
      </c>
      <c r="AC55" s="13">
        <v>0</v>
      </c>
      <c r="AD55" s="13">
        <f t="shared" ref="AD55:AD57" si="36">SUM(Z55:AC55)</f>
        <v>0</v>
      </c>
      <c r="AE55" s="16"/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f t="shared" ref="AN55:AN57" si="37">SUM(AF55:AM55)</f>
        <v>0</v>
      </c>
      <c r="AO55" s="16"/>
      <c r="AP55" s="13">
        <f>SUM(C55+I55+N55+X55+AD55+AN55)</f>
        <v>0</v>
      </c>
      <c r="AQ55" s="9" t="s">
        <v>77</v>
      </c>
    </row>
    <row r="56" spans="2:43" x14ac:dyDescent="0.2">
      <c r="B56" s="9" t="s">
        <v>17</v>
      </c>
      <c r="C56" s="13">
        <v>0</v>
      </c>
      <c r="D56" s="16"/>
      <c r="E56" s="13">
        <v>0</v>
      </c>
      <c r="F56" s="13">
        <v>0</v>
      </c>
      <c r="G56" s="13">
        <v>0</v>
      </c>
      <c r="H56" s="13">
        <v>0</v>
      </c>
      <c r="I56" s="13">
        <f t="shared" si="33"/>
        <v>0</v>
      </c>
      <c r="J56" s="16"/>
      <c r="K56" s="13">
        <v>0</v>
      </c>
      <c r="L56" s="13">
        <v>0</v>
      </c>
      <c r="M56" s="13">
        <v>0</v>
      </c>
      <c r="N56" s="13">
        <f t="shared" si="34"/>
        <v>0</v>
      </c>
      <c r="O56" s="16"/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 t="shared" si="35"/>
        <v>0</v>
      </c>
      <c r="Y56" s="16"/>
      <c r="Z56" s="13">
        <v>0</v>
      </c>
      <c r="AA56" s="13">
        <v>0</v>
      </c>
      <c r="AB56" s="13">
        <v>0</v>
      </c>
      <c r="AC56" s="13">
        <v>0</v>
      </c>
      <c r="AD56" s="13">
        <f t="shared" si="36"/>
        <v>0</v>
      </c>
      <c r="AE56" s="16"/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f t="shared" si="37"/>
        <v>0</v>
      </c>
      <c r="AO56" s="16"/>
      <c r="AP56" s="13">
        <f>SUM(C56+I56+N56+X56+AD56+AN56)</f>
        <v>0</v>
      </c>
      <c r="AQ56" s="9" t="s">
        <v>17</v>
      </c>
    </row>
    <row r="57" spans="2:43" x14ac:dyDescent="0.2">
      <c r="B57" s="9" t="s">
        <v>18</v>
      </c>
      <c r="C57" s="13">
        <v>0</v>
      </c>
      <c r="D57" s="16"/>
      <c r="E57" s="13">
        <v>0</v>
      </c>
      <c r="F57" s="13">
        <v>0</v>
      </c>
      <c r="G57" s="13">
        <v>0</v>
      </c>
      <c r="H57" s="13">
        <v>0</v>
      </c>
      <c r="I57" s="13">
        <f t="shared" si="33"/>
        <v>0</v>
      </c>
      <c r="J57" s="16"/>
      <c r="K57" s="13">
        <v>0</v>
      </c>
      <c r="L57" s="13">
        <v>0</v>
      </c>
      <c r="M57" s="13">
        <v>0</v>
      </c>
      <c r="N57" s="13">
        <f t="shared" si="34"/>
        <v>0</v>
      </c>
      <c r="O57" s="16"/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 t="shared" si="35"/>
        <v>0</v>
      </c>
      <c r="Y57" s="16"/>
      <c r="Z57" s="13">
        <v>0</v>
      </c>
      <c r="AA57" s="13">
        <v>0</v>
      </c>
      <c r="AB57" s="13">
        <v>0</v>
      </c>
      <c r="AC57" s="13">
        <v>0</v>
      </c>
      <c r="AD57" s="13">
        <f t="shared" si="36"/>
        <v>0</v>
      </c>
      <c r="AE57" s="16"/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f t="shared" si="37"/>
        <v>0</v>
      </c>
      <c r="AO57" s="16"/>
      <c r="AP57" s="13">
        <f>SUM(C57+I57+N57+X57+AD57+AN57)</f>
        <v>0</v>
      </c>
      <c r="AQ57" s="9" t="s">
        <v>18</v>
      </c>
    </row>
    <row r="58" spans="2:43" x14ac:dyDescent="0.2">
      <c r="C58" s="15">
        <f>SUM(C55:C57)</f>
        <v>0</v>
      </c>
      <c r="D58" s="16"/>
      <c r="E58" s="15">
        <f>SUM(E55:E57)</f>
        <v>0</v>
      </c>
      <c r="F58" s="15">
        <f>SUM(F55:F57)</f>
        <v>0</v>
      </c>
      <c r="G58" s="15">
        <f>SUM(G55:G57)</f>
        <v>0</v>
      </c>
      <c r="H58" s="15">
        <f>SUM(H55:H57)</f>
        <v>0</v>
      </c>
      <c r="I58" s="15">
        <f>SUM(I55:I57)</f>
        <v>0</v>
      </c>
      <c r="J58" s="16"/>
      <c r="K58" s="15">
        <f>SUM(K55:K57)</f>
        <v>0</v>
      </c>
      <c r="L58" s="15">
        <f>SUM(L55:L57)</f>
        <v>0</v>
      </c>
      <c r="M58" s="15">
        <f>SUM(M55:M57)</f>
        <v>0</v>
      </c>
      <c r="N58" s="15">
        <f>SUM(N55:N57)</f>
        <v>0</v>
      </c>
      <c r="O58" s="16"/>
      <c r="P58" s="15">
        <f t="shared" ref="P58:X58" si="38">SUM(P55:P57)</f>
        <v>0</v>
      </c>
      <c r="Q58" s="15">
        <f t="shared" si="38"/>
        <v>0</v>
      </c>
      <c r="R58" s="15">
        <f t="shared" si="38"/>
        <v>0</v>
      </c>
      <c r="S58" s="15">
        <f t="shared" si="38"/>
        <v>0</v>
      </c>
      <c r="T58" s="15">
        <f t="shared" si="38"/>
        <v>0</v>
      </c>
      <c r="U58" s="15">
        <f t="shared" si="38"/>
        <v>0</v>
      </c>
      <c r="V58" s="15">
        <f t="shared" si="38"/>
        <v>0</v>
      </c>
      <c r="W58" s="15">
        <f t="shared" si="38"/>
        <v>0</v>
      </c>
      <c r="X58" s="15">
        <f t="shared" si="38"/>
        <v>0</v>
      </c>
      <c r="Y58" s="16"/>
      <c r="Z58" s="15">
        <f>SUM(Z55:Z57)</f>
        <v>0</v>
      </c>
      <c r="AA58" s="15">
        <f>SUM(AA55:AA57)</f>
        <v>0</v>
      </c>
      <c r="AB58" s="15">
        <f>SUM(AB55:AB57)</f>
        <v>0</v>
      </c>
      <c r="AC58" s="15">
        <f>SUM(AC55:AC57)</f>
        <v>0</v>
      </c>
      <c r="AD58" s="15">
        <f>SUM(AD55:AD57)</f>
        <v>0</v>
      </c>
      <c r="AE58" s="16"/>
      <c r="AF58" s="15">
        <f t="shared" ref="AF58:AN58" si="39">SUM(AF55:AF57)</f>
        <v>0</v>
      </c>
      <c r="AG58" s="15">
        <f t="shared" si="39"/>
        <v>0</v>
      </c>
      <c r="AH58" s="15">
        <f t="shared" si="39"/>
        <v>0</v>
      </c>
      <c r="AI58" s="15">
        <f t="shared" si="39"/>
        <v>0</v>
      </c>
      <c r="AJ58" s="15">
        <f t="shared" si="39"/>
        <v>0</v>
      </c>
      <c r="AK58" s="15">
        <f t="shared" si="39"/>
        <v>0</v>
      </c>
      <c r="AL58" s="15">
        <f t="shared" si="39"/>
        <v>0</v>
      </c>
      <c r="AM58" s="15">
        <f t="shared" si="39"/>
        <v>0</v>
      </c>
      <c r="AN58" s="15">
        <f t="shared" si="39"/>
        <v>0</v>
      </c>
      <c r="AO58" s="16"/>
      <c r="AP58" s="15">
        <f>SUM(AP55:AP57)</f>
        <v>0</v>
      </c>
    </row>
    <row r="59" spans="2:43" ht="24" customHeight="1" thickBot="1" x14ac:dyDescent="0.25">
      <c r="C59" s="26">
        <f>SUM(C18+C22+C27+C53+C58)</f>
        <v>0</v>
      </c>
      <c r="D59" s="16"/>
      <c r="E59" s="26">
        <f>SUM(E18+E22+E27+E53+E58)</f>
        <v>0</v>
      </c>
      <c r="F59" s="26">
        <f>SUM(F18+F22+F27+F53+F58)</f>
        <v>0</v>
      </c>
      <c r="G59" s="26">
        <f>SUM(G18+G22+G27+G53+G58)</f>
        <v>0</v>
      </c>
      <c r="H59" s="26">
        <f>SUM(H18+H22+H27+H53+H58)</f>
        <v>0</v>
      </c>
      <c r="I59" s="26">
        <f>SUM(I18+I22+I27+I53+I58)</f>
        <v>0</v>
      </c>
      <c r="J59" s="13"/>
      <c r="K59" s="26">
        <f>SUM(K18+K22+K27+K53+K58)</f>
        <v>0</v>
      </c>
      <c r="L59" s="26">
        <f>SUM(L18+L22+L27+L53+L58)</f>
        <v>0</v>
      </c>
      <c r="M59" s="26">
        <f>SUM(M18+M22+M27+M53+M58)</f>
        <v>0</v>
      </c>
      <c r="N59" s="26">
        <f>SUM(N18+N22+N27+N53+N58)</f>
        <v>0</v>
      </c>
      <c r="O59" s="13"/>
      <c r="P59" s="26">
        <f t="shared" ref="P59:X59" si="40">SUM(P18+P22+P27+P53+P58)</f>
        <v>0</v>
      </c>
      <c r="Q59" s="26">
        <f t="shared" si="40"/>
        <v>0</v>
      </c>
      <c r="R59" s="26">
        <f t="shared" si="40"/>
        <v>0</v>
      </c>
      <c r="S59" s="26">
        <f t="shared" si="40"/>
        <v>0</v>
      </c>
      <c r="T59" s="26">
        <f t="shared" si="40"/>
        <v>0</v>
      </c>
      <c r="U59" s="26">
        <f t="shared" si="40"/>
        <v>0</v>
      </c>
      <c r="V59" s="26">
        <f t="shared" si="40"/>
        <v>0</v>
      </c>
      <c r="W59" s="26">
        <f t="shared" si="40"/>
        <v>0</v>
      </c>
      <c r="X59" s="26">
        <f t="shared" si="40"/>
        <v>0</v>
      </c>
      <c r="Y59" s="13"/>
      <c r="Z59" s="26">
        <f>SUM(Z18+Z22+Z27+Z53+Z58)</f>
        <v>0</v>
      </c>
      <c r="AA59" s="26">
        <f>SUM(AA18+AA22+AA27+AA53+AA58)</f>
        <v>0</v>
      </c>
      <c r="AB59" s="26">
        <f>SUM(AB18+AB22+AB27+AB53+AB58)</f>
        <v>0</v>
      </c>
      <c r="AC59" s="26">
        <f>SUM(AC18+AC22+AC27+AC53+AC58)</f>
        <v>0</v>
      </c>
      <c r="AD59" s="26">
        <f>SUM(AD18+AD22+AD27+AD53+AD58)</f>
        <v>0</v>
      </c>
      <c r="AE59" s="13"/>
      <c r="AF59" s="26">
        <f t="shared" ref="AF59:AN59" si="41">SUM(AF18+AF22+AF27+AF53+AF58)</f>
        <v>0</v>
      </c>
      <c r="AG59" s="26">
        <f t="shared" si="41"/>
        <v>0</v>
      </c>
      <c r="AH59" s="26">
        <f t="shared" si="41"/>
        <v>0</v>
      </c>
      <c r="AI59" s="26">
        <f t="shared" si="41"/>
        <v>0</v>
      </c>
      <c r="AJ59" s="26">
        <f t="shared" si="41"/>
        <v>0</v>
      </c>
      <c r="AK59" s="26">
        <f t="shared" si="41"/>
        <v>0</v>
      </c>
      <c r="AL59" s="26">
        <f t="shared" si="41"/>
        <v>0</v>
      </c>
      <c r="AM59" s="26">
        <f t="shared" si="41"/>
        <v>0</v>
      </c>
      <c r="AN59" s="26">
        <f t="shared" si="41"/>
        <v>0</v>
      </c>
      <c r="AO59" s="13"/>
      <c r="AP59" s="26">
        <f>SUM(AP18+AP22+AP27+AP53+AP58)</f>
        <v>0</v>
      </c>
    </row>
    <row r="60" spans="2:43" ht="14.25" thickTop="1" thickBot="1" x14ac:dyDescent="0.25">
      <c r="D60" s="16"/>
      <c r="E60" s="16"/>
      <c r="F60" s="16"/>
      <c r="G60" s="16"/>
      <c r="H60" s="16"/>
      <c r="I60" s="18">
        <f>SUM(E59:H59)</f>
        <v>0</v>
      </c>
      <c r="J60" s="16"/>
      <c r="K60" s="16"/>
      <c r="L60" s="16"/>
      <c r="M60" s="16"/>
      <c r="N60" s="18">
        <f>SUM(K59:M59)</f>
        <v>0</v>
      </c>
      <c r="O60" s="16"/>
      <c r="P60" s="16"/>
      <c r="Q60" s="16"/>
      <c r="R60" s="16"/>
      <c r="S60" s="16"/>
      <c r="T60" s="16"/>
      <c r="U60" s="16"/>
      <c r="V60" s="16"/>
      <c r="W60" s="16"/>
      <c r="X60" s="26">
        <f>SUM(P59:W59)</f>
        <v>0</v>
      </c>
      <c r="Y60" s="16"/>
      <c r="Z60" s="16"/>
      <c r="AA60" s="16"/>
      <c r="AB60" s="16"/>
      <c r="AC60" s="16"/>
      <c r="AD60" s="26">
        <f>SUM(Z59:AC59)</f>
        <v>0</v>
      </c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2:43" ht="13.5" thickTop="1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2:4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2:4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2:4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3:42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</sheetData>
  <mergeCells count="11">
    <mergeCell ref="AP3:AP5"/>
    <mergeCell ref="I4:I5"/>
    <mergeCell ref="N4:N5"/>
    <mergeCell ref="X4:X5"/>
    <mergeCell ref="AD4:AD5"/>
    <mergeCell ref="AN4:AN5"/>
    <mergeCell ref="E3:I3"/>
    <mergeCell ref="K3:N3"/>
    <mergeCell ref="P3:X3"/>
    <mergeCell ref="Z3:AD3"/>
    <mergeCell ref="AF3:AN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54"/>
  <sheetViews>
    <sheetView topLeftCell="A14" workbookViewId="0">
      <selection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8" width="9.7109375" style="2" customWidth="1"/>
    <col min="9" max="9" width="9.28515625" style="2" customWidth="1"/>
    <col min="10" max="11" width="9.42578125" style="2" customWidth="1"/>
    <col min="12" max="12" width="10.42578125" style="2" customWidth="1"/>
    <col min="13" max="13" width="9.42578125" style="2" customWidth="1"/>
    <col min="14" max="14" width="10" style="2" bestFit="1" customWidth="1"/>
    <col min="15" max="15" width="11" style="2" bestFit="1" customWidth="1"/>
    <col min="16" max="16" width="10.28515625" style="2" customWidth="1"/>
    <col min="17" max="228" width="11.42578125" style="2" customWidth="1"/>
    <col min="229" max="16384" width="8.85546875" style="2"/>
  </cols>
  <sheetData>
    <row r="1" spans="1:165" x14ac:dyDescent="0.2">
      <c r="A1" s="1" t="s">
        <v>0</v>
      </c>
      <c r="B1" s="5"/>
      <c r="C1" s="5"/>
      <c r="D1" s="5"/>
      <c r="E1" s="5"/>
      <c r="F1" s="5"/>
      <c r="G1" s="5"/>
    </row>
    <row r="2" spans="1:165" x14ac:dyDescent="0.2">
      <c r="A2" s="4" t="s">
        <v>86</v>
      </c>
      <c r="B2" s="6"/>
      <c r="C2" s="6"/>
      <c r="D2" s="6"/>
      <c r="E2" s="6"/>
      <c r="F2" s="6"/>
      <c r="G2" s="6"/>
    </row>
    <row r="3" spans="1:165" ht="15.75" customHeight="1" x14ac:dyDescent="0.2">
      <c r="A3" s="3" t="s">
        <v>64</v>
      </c>
      <c r="B3" s="6"/>
      <c r="C3" s="66" t="s">
        <v>63</v>
      </c>
      <c r="D3" s="66"/>
      <c r="E3" s="66"/>
      <c r="F3" s="66"/>
      <c r="G3" s="66"/>
      <c r="H3" s="69" t="s">
        <v>56</v>
      </c>
      <c r="I3" s="69"/>
      <c r="J3" s="69"/>
      <c r="K3" s="69"/>
      <c r="L3" s="69"/>
      <c r="M3" s="69"/>
      <c r="N3" s="69"/>
      <c r="O3" s="69"/>
      <c r="P3" s="69"/>
    </row>
    <row r="4" spans="1:165" ht="15.75" customHeight="1" x14ac:dyDescent="0.2">
      <c r="A4" s="3"/>
      <c r="B4" s="6"/>
      <c r="C4" s="7">
        <v>20</v>
      </c>
      <c r="D4" s="7">
        <v>30</v>
      </c>
      <c r="E4" s="7">
        <v>40</v>
      </c>
      <c r="F4" s="7">
        <v>50</v>
      </c>
      <c r="G4" s="68" t="s">
        <v>85</v>
      </c>
      <c r="H4" s="7">
        <v>201</v>
      </c>
      <c r="I4" s="7">
        <v>211</v>
      </c>
      <c r="J4" s="7">
        <v>212</v>
      </c>
      <c r="K4" s="7">
        <v>213</v>
      </c>
      <c r="L4" s="7">
        <v>214</v>
      </c>
      <c r="M4" s="7">
        <v>215</v>
      </c>
      <c r="N4" s="7">
        <v>218</v>
      </c>
      <c r="O4" s="7">
        <v>271</v>
      </c>
      <c r="P4" s="67" t="s">
        <v>38</v>
      </c>
      <c r="Q4" s="67" t="s">
        <v>82</v>
      </c>
    </row>
    <row r="5" spans="1:165" x14ac:dyDescent="0.2">
      <c r="A5" s="3"/>
      <c r="B5" s="6"/>
      <c r="C5" s="7" t="s">
        <v>49</v>
      </c>
      <c r="D5" s="7" t="s">
        <v>50</v>
      </c>
      <c r="E5" s="7" t="s">
        <v>51</v>
      </c>
      <c r="F5" s="7" t="s">
        <v>52</v>
      </c>
      <c r="G5" s="68"/>
      <c r="H5" s="7" t="s">
        <v>30</v>
      </c>
      <c r="I5" s="7" t="s">
        <v>39</v>
      </c>
      <c r="J5" s="7" t="s">
        <v>31</v>
      </c>
      <c r="K5" s="7" t="s">
        <v>1</v>
      </c>
      <c r="L5" s="7" t="s">
        <v>40</v>
      </c>
      <c r="M5" s="7" t="s">
        <v>41</v>
      </c>
      <c r="N5" s="7" t="s">
        <v>76</v>
      </c>
      <c r="O5" s="7" t="s">
        <v>42</v>
      </c>
      <c r="P5" s="68"/>
      <c r="Q5" s="68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</row>
    <row r="6" spans="1:165" x14ac:dyDescent="0.2">
      <c r="A6"/>
      <c r="B6" s="8" t="s">
        <v>59</v>
      </c>
      <c r="C6" s="11">
        <v>0</v>
      </c>
      <c r="D6" s="11">
        <v>0</v>
      </c>
      <c r="E6" s="11">
        <v>0</v>
      </c>
      <c r="F6" s="11">
        <v>0</v>
      </c>
      <c r="G6" s="11">
        <f>SUM(C6:F6)</f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f t="shared" ref="P6:P16" si="0">SUM(H6:O6)</f>
        <v>0</v>
      </c>
      <c r="Q6" s="11">
        <f>SUM(G6+P6)</f>
        <v>0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</row>
    <row r="7" spans="1:165" x14ac:dyDescent="0.2">
      <c r="A7"/>
      <c r="B7" s="8" t="s">
        <v>60</v>
      </c>
      <c r="C7" s="11">
        <v>0</v>
      </c>
      <c r="D7" s="11">
        <v>0</v>
      </c>
      <c r="E7" s="11">
        <v>0</v>
      </c>
      <c r="F7" s="11">
        <v>0</v>
      </c>
      <c r="G7" s="11">
        <f t="shared" ref="G7:G16" si="1">SUM(C7:F7)</f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f t="shared" si="0"/>
        <v>0</v>
      </c>
      <c r="Q7" s="11">
        <f t="shared" ref="Q7:Q16" si="2">SUM(G7+P7)</f>
        <v>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</row>
    <row r="8" spans="1:165" x14ac:dyDescent="0.2">
      <c r="A8"/>
      <c r="B8" s="8" t="s">
        <v>61</v>
      </c>
      <c r="C8" s="11">
        <v>0</v>
      </c>
      <c r="D8" s="11">
        <v>0</v>
      </c>
      <c r="E8" s="11">
        <v>0</v>
      </c>
      <c r="F8" s="11">
        <v>0</v>
      </c>
      <c r="G8" s="11">
        <f t="shared" si="1"/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f t="shared" si="0"/>
        <v>0</v>
      </c>
      <c r="Q8" s="11">
        <f t="shared" si="2"/>
        <v>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</row>
    <row r="9" spans="1:165" x14ac:dyDescent="0.2">
      <c r="A9"/>
      <c r="B9" s="8" t="s">
        <v>62</v>
      </c>
      <c r="C9" s="11">
        <v>0</v>
      </c>
      <c r="D9" s="11">
        <v>0</v>
      </c>
      <c r="E9" s="11">
        <v>0</v>
      </c>
      <c r="F9" s="11">
        <v>0</v>
      </c>
      <c r="G9" s="11">
        <f t="shared" si="1"/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f t="shared" si="0"/>
        <v>0</v>
      </c>
      <c r="Q9" s="11">
        <f t="shared" si="2"/>
        <v>0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</row>
    <row r="10" spans="1:165" x14ac:dyDescent="0.2">
      <c r="A10"/>
      <c r="B10" s="8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f t="shared" si="1"/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f t="shared" si="0"/>
        <v>0</v>
      </c>
      <c r="Q10" s="11">
        <f t="shared" si="2"/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</row>
    <row r="11" spans="1:165" x14ac:dyDescent="0.2">
      <c r="A11"/>
      <c r="B11" s="8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f t="shared" si="1"/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f t="shared" si="0"/>
        <v>0</v>
      </c>
      <c r="Q11" s="11">
        <f t="shared" si="2"/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</row>
    <row r="12" spans="1:165" x14ac:dyDescent="0.2">
      <c r="A12"/>
      <c r="B12" s="8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f t="shared" si="1"/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f t="shared" si="0"/>
        <v>0</v>
      </c>
      <c r="Q12" s="11">
        <f t="shared" si="2"/>
        <v>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</row>
    <row r="13" spans="1:165" x14ac:dyDescent="0.2">
      <c r="A13"/>
      <c r="B13" s="8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f t="shared" si="1"/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f t="shared" si="0"/>
        <v>0</v>
      </c>
      <c r="Q13" s="11">
        <f t="shared" si="2"/>
        <v>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</row>
    <row r="14" spans="1:165" x14ac:dyDescent="0.2">
      <c r="A14"/>
      <c r="B14" s="8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f t="shared" si="1"/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 t="shared" si="0"/>
        <v>0</v>
      </c>
      <c r="Q14" s="11">
        <f t="shared" si="2"/>
        <v>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</row>
    <row r="15" spans="1:165" x14ac:dyDescent="0.2">
      <c r="A15"/>
      <c r="B15" s="8" t="s">
        <v>69</v>
      </c>
      <c r="C15" s="11">
        <v>0</v>
      </c>
      <c r="D15" s="11">
        <v>0</v>
      </c>
      <c r="E15" s="11">
        <v>0</v>
      </c>
      <c r="F15" s="11">
        <v>0</v>
      </c>
      <c r="G15" s="11">
        <f t="shared" si="1"/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f t="shared" si="0"/>
        <v>0</v>
      </c>
      <c r="Q15" s="11">
        <f t="shared" si="2"/>
        <v>0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</row>
    <row r="16" spans="1:165" x14ac:dyDescent="0.2">
      <c r="A16"/>
      <c r="B16" s="8" t="s">
        <v>70</v>
      </c>
      <c r="C16" s="11">
        <v>0</v>
      </c>
      <c r="D16" s="11">
        <v>0</v>
      </c>
      <c r="E16" s="11">
        <v>0</v>
      </c>
      <c r="F16" s="11">
        <v>0</v>
      </c>
      <c r="G16" s="11">
        <f t="shared" si="1"/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 t="shared" si="0"/>
        <v>0</v>
      </c>
      <c r="Q16" s="11">
        <f t="shared" si="2"/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</row>
    <row r="17" spans="1:165" x14ac:dyDescent="0.2">
      <c r="A17"/>
      <c r="B17" s="8"/>
      <c r="C17" s="14">
        <f t="shared" ref="C17:Q17" si="3">SUM(C6:C16)</f>
        <v>0</v>
      </c>
      <c r="D17" s="14">
        <f t="shared" si="3"/>
        <v>0</v>
      </c>
      <c r="E17" s="14">
        <f t="shared" si="3"/>
        <v>0</v>
      </c>
      <c r="F17" s="14">
        <f t="shared" si="3"/>
        <v>0</v>
      </c>
      <c r="G17" s="14">
        <f t="shared" si="3"/>
        <v>0</v>
      </c>
      <c r="H17" s="14">
        <f t="shared" si="3"/>
        <v>0</v>
      </c>
      <c r="I17" s="14">
        <f t="shared" si="3"/>
        <v>0</v>
      </c>
      <c r="J17" s="14">
        <f t="shared" si="3"/>
        <v>0</v>
      </c>
      <c r="K17" s="14">
        <f t="shared" si="3"/>
        <v>0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 t="shared" si="3"/>
        <v>0</v>
      </c>
      <c r="P17" s="14">
        <f t="shared" si="3"/>
        <v>0</v>
      </c>
      <c r="Q17" s="14">
        <f t="shared" si="3"/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</row>
    <row r="18" spans="1:165" ht="5.25" customHeight="1" x14ac:dyDescent="0.2">
      <c r="A18"/>
      <c r="B18" s="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</row>
    <row r="19" spans="1:165" x14ac:dyDescent="0.2">
      <c r="A19"/>
      <c r="B19" s="8" t="s">
        <v>22</v>
      </c>
      <c r="C19" s="11">
        <v>0</v>
      </c>
      <c r="D19" s="11">
        <v>0</v>
      </c>
      <c r="E19" s="11">
        <v>0</v>
      </c>
      <c r="F19" s="11">
        <v>0</v>
      </c>
      <c r="G19" s="11">
        <f>SUM(C19:F19)</f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f>SUM(H19:O19)</f>
        <v>0</v>
      </c>
      <c r="Q19" s="11">
        <f t="shared" ref="Q19:Q20" si="4">SUM(G19+P19)</f>
        <v>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</row>
    <row r="20" spans="1:165" x14ac:dyDescent="0.2">
      <c r="A20"/>
      <c r="B20" s="8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f>SUM(C20:F20)</f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SUM(H20:O20)</f>
        <v>0</v>
      </c>
      <c r="Q20" s="11">
        <f t="shared" si="4"/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</row>
    <row r="21" spans="1:165" x14ac:dyDescent="0.2">
      <c r="A21"/>
      <c r="B21" s="8"/>
      <c r="C21" s="14">
        <f>SUM(C19:C20)</f>
        <v>0</v>
      </c>
      <c r="D21" s="14">
        <f>SUM(D19:D20)</f>
        <v>0</v>
      </c>
      <c r="E21" s="14">
        <f>SUM(E19:E20)</f>
        <v>0</v>
      </c>
      <c r="F21" s="14">
        <f>SUM(F19:F20)</f>
        <v>0</v>
      </c>
      <c r="G21" s="14">
        <f>SUM(G19:G20)</f>
        <v>0</v>
      </c>
      <c r="H21" s="14">
        <f t="shared" ref="H21:P21" si="5">SUM(H19:H20)</f>
        <v>0</v>
      </c>
      <c r="I21" s="14">
        <f t="shared" si="5"/>
        <v>0</v>
      </c>
      <c r="J21" s="14">
        <f t="shared" si="5"/>
        <v>0</v>
      </c>
      <c r="K21" s="14">
        <f t="shared" si="5"/>
        <v>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ref="Q21" si="6">SUM(Q19:Q20)</f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</row>
    <row r="22" spans="1:165" ht="7.5" customHeight="1" x14ac:dyDescent="0.2">
      <c r="A22"/>
      <c r="B22" s="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</row>
    <row r="23" spans="1:165" x14ac:dyDescent="0.2">
      <c r="A23"/>
      <c r="B23" s="8" t="s">
        <v>74</v>
      </c>
      <c r="C23" s="11">
        <v>0</v>
      </c>
      <c r="D23" s="11">
        <v>0</v>
      </c>
      <c r="E23" s="11">
        <v>0</v>
      </c>
      <c r="F23" s="11">
        <v>0</v>
      </c>
      <c r="G23" s="11">
        <f t="shared" ref="G23" si="7">SUM(C23:F23)</f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f t="shared" ref="P23" si="8">SUM(H23:O23)</f>
        <v>0</v>
      </c>
      <c r="Q23" s="11">
        <f t="shared" ref="Q23" si="9">SUM(G23+P23)</f>
        <v>0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</row>
    <row r="24" spans="1:165" x14ac:dyDescent="0.2">
      <c r="A24"/>
      <c r="B24" s="8"/>
      <c r="C24" s="14">
        <f t="shared" ref="C24:Q24" si="10">SUM(C23:C23)</f>
        <v>0</v>
      </c>
      <c r="D24" s="14">
        <f t="shared" si="10"/>
        <v>0</v>
      </c>
      <c r="E24" s="14">
        <f t="shared" si="10"/>
        <v>0</v>
      </c>
      <c r="F24" s="14">
        <f t="shared" si="10"/>
        <v>0</v>
      </c>
      <c r="G24" s="14">
        <f t="shared" si="10"/>
        <v>0</v>
      </c>
      <c r="H24" s="14">
        <f t="shared" si="10"/>
        <v>0</v>
      </c>
      <c r="I24" s="14">
        <f t="shared" si="10"/>
        <v>0</v>
      </c>
      <c r="J24" s="14">
        <f t="shared" si="10"/>
        <v>0</v>
      </c>
      <c r="K24" s="14">
        <f t="shared" si="10"/>
        <v>0</v>
      </c>
      <c r="L24" s="14">
        <f t="shared" si="10"/>
        <v>0</v>
      </c>
      <c r="M24" s="14">
        <f t="shared" si="10"/>
        <v>0</v>
      </c>
      <c r="N24" s="14">
        <f t="shared" si="10"/>
        <v>0</v>
      </c>
      <c r="O24" s="14">
        <f t="shared" si="10"/>
        <v>0</v>
      </c>
      <c r="P24" s="14">
        <f t="shared" si="10"/>
        <v>0</v>
      </c>
      <c r="Q24" s="14">
        <f t="shared" si="10"/>
        <v>0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</row>
    <row r="25" spans="1:165" ht="5.25" customHeight="1" x14ac:dyDescent="0.2">
      <c r="A25"/>
      <c r="B25" s="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</row>
    <row r="26" spans="1:165" x14ac:dyDescent="0.2">
      <c r="A26"/>
      <c r="B26" s="8" t="s">
        <v>8</v>
      </c>
      <c r="C26" s="11">
        <v>0</v>
      </c>
      <c r="D26" s="11">
        <v>0</v>
      </c>
      <c r="E26" s="11">
        <v>0</v>
      </c>
      <c r="F26" s="11">
        <v>0</v>
      </c>
      <c r="G26" s="11">
        <f t="shared" ref="G26:G41" si="11">SUM(C26:F26)</f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ref="P26:P41" si="12">SUM(H26:O26)</f>
        <v>0</v>
      </c>
      <c r="Q26" s="11">
        <f t="shared" ref="Q26:Q41" si="13">SUM(G26+P26)</f>
        <v>0</v>
      </c>
    </row>
    <row r="27" spans="1:165" x14ac:dyDescent="0.2">
      <c r="A27"/>
      <c r="B27" s="8" t="s">
        <v>9</v>
      </c>
      <c r="C27" s="11">
        <v>0</v>
      </c>
      <c r="D27" s="11">
        <v>0</v>
      </c>
      <c r="E27" s="11">
        <v>0</v>
      </c>
      <c r="F27" s="11">
        <v>0</v>
      </c>
      <c r="G27" s="11">
        <f t="shared" si="11"/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2"/>
        <v>0</v>
      </c>
      <c r="Q27" s="11">
        <f t="shared" si="13"/>
        <v>0</v>
      </c>
    </row>
    <row r="28" spans="1:165" x14ac:dyDescent="0.2">
      <c r="A28"/>
      <c r="B28" s="8" t="s">
        <v>37</v>
      </c>
      <c r="C28" s="11">
        <v>0</v>
      </c>
      <c r="D28" s="11">
        <v>0</v>
      </c>
      <c r="E28" s="11">
        <v>0</v>
      </c>
      <c r="F28" s="11">
        <v>0</v>
      </c>
      <c r="G28" s="11">
        <f t="shared" si="11"/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f t="shared" si="12"/>
        <v>0</v>
      </c>
      <c r="Q28" s="11">
        <f t="shared" si="13"/>
        <v>0</v>
      </c>
    </row>
    <row r="29" spans="1:165" x14ac:dyDescent="0.2">
      <c r="A29"/>
      <c r="B29" s="8" t="s">
        <v>73</v>
      </c>
      <c r="C29" s="11">
        <v>0</v>
      </c>
      <c r="D29" s="11">
        <v>0</v>
      </c>
      <c r="E29" s="11">
        <v>0</v>
      </c>
      <c r="F29" s="11">
        <v>0</v>
      </c>
      <c r="G29" s="11">
        <f t="shared" si="11"/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f t="shared" si="12"/>
        <v>0</v>
      </c>
      <c r="Q29" s="11">
        <f t="shared" si="13"/>
        <v>0</v>
      </c>
    </row>
    <row r="30" spans="1:165" x14ac:dyDescent="0.2">
      <c r="A30"/>
      <c r="B30" s="8" t="s">
        <v>10</v>
      </c>
      <c r="C30" s="11">
        <v>0</v>
      </c>
      <c r="D30" s="11">
        <v>0</v>
      </c>
      <c r="E30" s="11">
        <v>0</v>
      </c>
      <c r="F30" s="11">
        <v>0</v>
      </c>
      <c r="G30" s="11">
        <f t="shared" si="11"/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f t="shared" si="12"/>
        <v>0</v>
      </c>
      <c r="Q30" s="11">
        <f t="shared" si="13"/>
        <v>0</v>
      </c>
    </row>
    <row r="31" spans="1:165" x14ac:dyDescent="0.2">
      <c r="A31"/>
      <c r="B31" s="9" t="s">
        <v>35</v>
      </c>
      <c r="C31" s="11">
        <v>0</v>
      </c>
      <c r="D31" s="11">
        <v>0</v>
      </c>
      <c r="E31" s="11">
        <v>0</v>
      </c>
      <c r="F31" s="11">
        <v>0</v>
      </c>
      <c r="G31" s="11">
        <f t="shared" si="11"/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f t="shared" si="12"/>
        <v>0</v>
      </c>
      <c r="Q31" s="11">
        <f t="shared" si="13"/>
        <v>0</v>
      </c>
    </row>
    <row r="32" spans="1:165" x14ac:dyDescent="0.2">
      <c r="A32"/>
      <c r="B32" s="8" t="s">
        <v>14</v>
      </c>
      <c r="C32" s="11">
        <v>0</v>
      </c>
      <c r="D32" s="11">
        <v>0</v>
      </c>
      <c r="E32" s="11">
        <v>0</v>
      </c>
      <c r="F32" s="11">
        <v>0</v>
      </c>
      <c r="G32" s="11">
        <f t="shared" si="11"/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f t="shared" si="12"/>
        <v>0</v>
      </c>
      <c r="Q32" s="11">
        <f t="shared" si="13"/>
        <v>0</v>
      </c>
    </row>
    <row r="33" spans="1:17" x14ac:dyDescent="0.2">
      <c r="A33"/>
      <c r="B33" s="8" t="s">
        <v>15</v>
      </c>
      <c r="C33" s="11">
        <v>0</v>
      </c>
      <c r="D33" s="11">
        <v>0</v>
      </c>
      <c r="E33" s="11">
        <v>0</v>
      </c>
      <c r="F33" s="11">
        <v>0</v>
      </c>
      <c r="G33" s="11">
        <f t="shared" si="11"/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f t="shared" si="12"/>
        <v>0</v>
      </c>
      <c r="Q33" s="11">
        <f t="shared" si="13"/>
        <v>0</v>
      </c>
    </row>
    <row r="34" spans="1:17" x14ac:dyDescent="0.2">
      <c r="A34"/>
      <c r="B34" s="8" t="s">
        <v>24</v>
      </c>
      <c r="C34" s="11">
        <v>0</v>
      </c>
      <c r="D34" s="11">
        <v>0</v>
      </c>
      <c r="E34" s="11">
        <v>0</v>
      </c>
      <c r="F34" s="11">
        <v>0</v>
      </c>
      <c r="G34" s="11">
        <f t="shared" si="11"/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f t="shared" si="12"/>
        <v>0</v>
      </c>
      <c r="Q34" s="11">
        <f t="shared" si="13"/>
        <v>0</v>
      </c>
    </row>
    <row r="35" spans="1:17" x14ac:dyDescent="0.2">
      <c r="A35"/>
      <c r="B35" s="8" t="s">
        <v>71</v>
      </c>
      <c r="C35" s="11">
        <v>0</v>
      </c>
      <c r="D35" s="11">
        <v>0</v>
      </c>
      <c r="E35" s="11">
        <v>0</v>
      </c>
      <c r="F35" s="11">
        <v>0</v>
      </c>
      <c r="G35" s="11">
        <f t="shared" si="11"/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f t="shared" si="12"/>
        <v>0</v>
      </c>
      <c r="Q35" s="11">
        <f t="shared" si="13"/>
        <v>0</v>
      </c>
    </row>
    <row r="36" spans="1:17" x14ac:dyDescent="0.2">
      <c r="A36"/>
      <c r="B36" s="8" t="s">
        <v>27</v>
      </c>
      <c r="C36" s="11">
        <v>0</v>
      </c>
      <c r="D36" s="11">
        <v>0</v>
      </c>
      <c r="E36" s="11">
        <v>0</v>
      </c>
      <c r="F36" s="11">
        <v>0</v>
      </c>
      <c r="G36" s="11">
        <f t="shared" si="11"/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f t="shared" si="12"/>
        <v>0</v>
      </c>
      <c r="Q36" s="11">
        <f t="shared" si="13"/>
        <v>0</v>
      </c>
    </row>
    <row r="37" spans="1:17" x14ac:dyDescent="0.2">
      <c r="A37"/>
      <c r="B37" s="8" t="s">
        <v>25</v>
      </c>
      <c r="C37" s="11">
        <v>0</v>
      </c>
      <c r="D37" s="11">
        <v>0</v>
      </c>
      <c r="E37" s="11">
        <v>0</v>
      </c>
      <c r="F37" s="11">
        <v>0</v>
      </c>
      <c r="G37" s="11">
        <f t="shared" si="11"/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f t="shared" si="12"/>
        <v>0</v>
      </c>
      <c r="Q37" s="11">
        <f t="shared" si="13"/>
        <v>0</v>
      </c>
    </row>
    <row r="38" spans="1:17" x14ac:dyDescent="0.2">
      <c r="A38"/>
      <c r="B38" s="8" t="s">
        <v>72</v>
      </c>
      <c r="C38" s="11">
        <v>0</v>
      </c>
      <c r="D38" s="11">
        <v>0</v>
      </c>
      <c r="E38" s="11">
        <v>0</v>
      </c>
      <c r="F38" s="11">
        <v>0</v>
      </c>
      <c r="G38" s="11">
        <f t="shared" si="11"/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f t="shared" si="12"/>
        <v>0</v>
      </c>
      <c r="Q38" s="11">
        <f t="shared" si="13"/>
        <v>0</v>
      </c>
    </row>
    <row r="39" spans="1:17" x14ac:dyDescent="0.2">
      <c r="A39"/>
      <c r="B39" s="8" t="s">
        <v>26</v>
      </c>
      <c r="C39" s="11">
        <v>0</v>
      </c>
      <c r="D39" s="11">
        <v>0</v>
      </c>
      <c r="E39" s="11">
        <v>0</v>
      </c>
      <c r="F39" s="11">
        <v>0</v>
      </c>
      <c r="G39" s="11">
        <f t="shared" si="11"/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f t="shared" si="12"/>
        <v>0</v>
      </c>
      <c r="Q39" s="11">
        <f t="shared" si="13"/>
        <v>0</v>
      </c>
    </row>
    <row r="40" spans="1:17" x14ac:dyDescent="0.2">
      <c r="A40"/>
      <c r="B40" s="8" t="s">
        <v>66</v>
      </c>
      <c r="C40" s="11">
        <v>0</v>
      </c>
      <c r="D40" s="11">
        <v>0</v>
      </c>
      <c r="E40" s="11">
        <v>0</v>
      </c>
      <c r="F40" s="11">
        <v>0</v>
      </c>
      <c r="G40" s="11">
        <f t="shared" si="11"/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f t="shared" si="12"/>
        <v>0</v>
      </c>
      <c r="Q40" s="11">
        <f t="shared" si="13"/>
        <v>0</v>
      </c>
    </row>
    <row r="41" spans="1:17" x14ac:dyDescent="0.2">
      <c r="A41"/>
      <c r="B41" s="8" t="s">
        <v>65</v>
      </c>
      <c r="C41" s="11">
        <v>0</v>
      </c>
      <c r="D41" s="11">
        <v>0</v>
      </c>
      <c r="E41" s="11">
        <v>0</v>
      </c>
      <c r="F41" s="11">
        <v>0</v>
      </c>
      <c r="G41" s="11">
        <f t="shared" si="11"/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f t="shared" si="12"/>
        <v>0</v>
      </c>
      <c r="Q41" s="11">
        <f t="shared" si="13"/>
        <v>0</v>
      </c>
    </row>
    <row r="42" spans="1:17" x14ac:dyDescent="0.2">
      <c r="A42"/>
      <c r="B42" s="9"/>
      <c r="C42" s="15">
        <f t="shared" ref="C42:Q42" si="14">SUM(C26:C41)</f>
        <v>0</v>
      </c>
      <c r="D42" s="15">
        <f t="shared" si="14"/>
        <v>0</v>
      </c>
      <c r="E42" s="15">
        <f t="shared" si="14"/>
        <v>0</v>
      </c>
      <c r="F42" s="15">
        <f t="shared" si="14"/>
        <v>0</v>
      </c>
      <c r="G42" s="15">
        <f t="shared" si="14"/>
        <v>0</v>
      </c>
      <c r="H42" s="15">
        <f t="shared" si="14"/>
        <v>0</v>
      </c>
      <c r="I42" s="15">
        <f t="shared" si="14"/>
        <v>0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 t="shared" si="14"/>
        <v>0</v>
      </c>
      <c r="O42" s="15">
        <f t="shared" si="14"/>
        <v>0</v>
      </c>
      <c r="P42" s="15">
        <f t="shared" si="14"/>
        <v>0</v>
      </c>
      <c r="Q42" s="15">
        <f t="shared" si="14"/>
        <v>0</v>
      </c>
    </row>
    <row r="43" spans="1:17" ht="5.25" customHeight="1" x14ac:dyDescent="0.2">
      <c r="A43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">
      <c r="A44"/>
      <c r="B44" s="8" t="s">
        <v>77</v>
      </c>
      <c r="C44" s="11">
        <v>0</v>
      </c>
      <c r="D44" s="11">
        <v>0</v>
      </c>
      <c r="E44" s="11">
        <v>0</v>
      </c>
      <c r="F44" s="11">
        <v>0</v>
      </c>
      <c r="G44" s="11">
        <f t="shared" ref="G44:G46" si="15">SUM(C44:F44)</f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ref="P44:P46" si="16">SUM(H44:O44)</f>
        <v>0</v>
      </c>
      <c r="Q44" s="11">
        <f t="shared" ref="Q44:Q46" si="17">SUM(G44+P44)</f>
        <v>0</v>
      </c>
    </row>
    <row r="45" spans="1:17" x14ac:dyDescent="0.2">
      <c r="A45"/>
      <c r="B45" s="8" t="s">
        <v>17</v>
      </c>
      <c r="C45" s="11">
        <v>0</v>
      </c>
      <c r="D45" s="11">
        <v>0</v>
      </c>
      <c r="E45" s="11">
        <v>0</v>
      </c>
      <c r="F45" s="11">
        <v>0</v>
      </c>
      <c r="G45" s="11">
        <f t="shared" si="15"/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6"/>
        <v>0</v>
      </c>
      <c r="Q45" s="11">
        <f t="shared" si="17"/>
        <v>0</v>
      </c>
    </row>
    <row r="46" spans="1:17" x14ac:dyDescent="0.2">
      <c r="A46"/>
      <c r="B46" s="8" t="s">
        <v>18</v>
      </c>
      <c r="C46" s="11">
        <v>0</v>
      </c>
      <c r="D46" s="11">
        <v>0</v>
      </c>
      <c r="E46" s="11">
        <v>0</v>
      </c>
      <c r="F46" s="11">
        <v>0</v>
      </c>
      <c r="G46" s="11">
        <f t="shared" si="15"/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6"/>
        <v>0</v>
      </c>
      <c r="Q46" s="11">
        <f t="shared" si="17"/>
        <v>0</v>
      </c>
    </row>
    <row r="47" spans="1:17" x14ac:dyDescent="0.2">
      <c r="A47"/>
      <c r="B47"/>
      <c r="C47" s="14">
        <f t="shared" ref="C47:Q47" si="18">SUM(C44:C46)</f>
        <v>0</v>
      </c>
      <c r="D47" s="14">
        <f t="shared" si="18"/>
        <v>0</v>
      </c>
      <c r="E47" s="14">
        <f t="shared" si="18"/>
        <v>0</v>
      </c>
      <c r="F47" s="14">
        <f t="shared" si="18"/>
        <v>0</v>
      </c>
      <c r="G47" s="14">
        <f t="shared" si="18"/>
        <v>0</v>
      </c>
      <c r="H47" s="14">
        <f t="shared" si="18"/>
        <v>0</v>
      </c>
      <c r="I47" s="14">
        <f t="shared" si="18"/>
        <v>0</v>
      </c>
      <c r="J47" s="14">
        <f t="shared" si="18"/>
        <v>0</v>
      </c>
      <c r="K47" s="14">
        <f t="shared" si="18"/>
        <v>0</v>
      </c>
      <c r="L47" s="14">
        <f t="shared" si="18"/>
        <v>0</v>
      </c>
      <c r="M47" s="14">
        <f t="shared" si="18"/>
        <v>0</v>
      </c>
      <c r="N47" s="14">
        <f t="shared" si="18"/>
        <v>0</v>
      </c>
      <c r="O47" s="14">
        <f t="shared" si="18"/>
        <v>0</v>
      </c>
      <c r="P47" s="14">
        <f t="shared" si="18"/>
        <v>0</v>
      </c>
      <c r="Q47" s="14">
        <f t="shared" si="18"/>
        <v>0</v>
      </c>
    </row>
    <row r="48" spans="1:17" ht="24" customHeight="1" thickBot="1" x14ac:dyDescent="0.25">
      <c r="C48" s="17">
        <f t="shared" ref="C48:Q48" si="19">SUM(C17+C21+C24+C42+C47)</f>
        <v>0</v>
      </c>
      <c r="D48" s="17">
        <f t="shared" si="19"/>
        <v>0</v>
      </c>
      <c r="E48" s="17">
        <f t="shared" si="19"/>
        <v>0</v>
      </c>
      <c r="F48" s="17">
        <f t="shared" si="19"/>
        <v>0</v>
      </c>
      <c r="G48" s="17">
        <f t="shared" si="19"/>
        <v>0</v>
      </c>
      <c r="H48" s="17">
        <f t="shared" si="19"/>
        <v>0</v>
      </c>
      <c r="I48" s="17">
        <f t="shared" si="19"/>
        <v>0</v>
      </c>
      <c r="J48" s="17">
        <f t="shared" si="19"/>
        <v>0</v>
      </c>
      <c r="K48" s="17">
        <f t="shared" si="19"/>
        <v>0</v>
      </c>
      <c r="L48" s="17">
        <f t="shared" si="19"/>
        <v>0</v>
      </c>
      <c r="M48" s="17">
        <f t="shared" si="19"/>
        <v>0</v>
      </c>
      <c r="N48" s="17">
        <f t="shared" si="19"/>
        <v>0</v>
      </c>
      <c r="O48" s="17">
        <f t="shared" si="19"/>
        <v>0</v>
      </c>
      <c r="P48" s="17">
        <f t="shared" si="19"/>
        <v>0</v>
      </c>
      <c r="Q48" s="17">
        <f t="shared" si="19"/>
        <v>0</v>
      </c>
    </row>
    <row r="49" spans="3:16" ht="14.25" thickTop="1" thickBot="1" x14ac:dyDescent="0.25">
      <c r="C49" s="16"/>
      <c r="D49" s="16"/>
      <c r="E49" s="16"/>
      <c r="F49" s="16"/>
      <c r="G49" s="18">
        <f>SUM(C48:F48)</f>
        <v>0</v>
      </c>
      <c r="H49" s="16"/>
      <c r="I49" s="16"/>
      <c r="J49" s="16"/>
      <c r="K49" s="16"/>
      <c r="L49" s="16"/>
      <c r="M49" s="16"/>
      <c r="N49" s="16"/>
      <c r="O49" s="16"/>
      <c r="P49" s="17">
        <f>SUM(H48:O48)</f>
        <v>0</v>
      </c>
    </row>
    <row r="50" spans="3:16" ht="13.5" thickTop="1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3:16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3:16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3:16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3:16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</sheetData>
  <mergeCells count="5">
    <mergeCell ref="Q4:Q5"/>
    <mergeCell ref="C3:G3"/>
    <mergeCell ref="H3:P3"/>
    <mergeCell ref="G4:G5"/>
    <mergeCell ref="P4:P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62"/>
  <sheetViews>
    <sheetView workbookViewId="0">
      <selection activeCell="B3" sqref="B3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4" width="12.5703125" style="2" bestFit="1" customWidth="1"/>
    <col min="5" max="5" width="12.7109375" style="2" customWidth="1"/>
    <col min="6" max="6" width="9.7109375" style="2" customWidth="1"/>
    <col min="7" max="7" width="9.7109375" style="2" hidden="1" customWidth="1"/>
    <col min="8" max="8" width="9.7109375" style="2" customWidth="1"/>
    <col min="9" max="9" width="1.7109375" style="2" customWidth="1"/>
    <col min="10" max="218" width="11.42578125" style="2" customWidth="1"/>
    <col min="219" max="16384" width="8.85546875" style="2"/>
  </cols>
  <sheetData>
    <row r="1" spans="1:155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155" x14ac:dyDescent="0.2">
      <c r="A2" s="4" t="s">
        <v>112</v>
      </c>
      <c r="B2" s="6"/>
      <c r="C2"/>
      <c r="D2" s="6"/>
      <c r="E2" s="6"/>
      <c r="F2" s="6"/>
      <c r="G2" s="6"/>
      <c r="H2" s="6"/>
      <c r="I2"/>
    </row>
    <row r="3" spans="1:155" ht="15.75" customHeight="1" x14ac:dyDescent="0.2">
      <c r="A3" s="3" t="s">
        <v>88</v>
      </c>
      <c r="B3" s="6"/>
      <c r="C3" s="10"/>
      <c r="D3"/>
      <c r="E3"/>
      <c r="F3"/>
      <c r="G3"/>
      <c r="H3" s="19"/>
      <c r="I3" s="10"/>
    </row>
    <row r="4" spans="1:155" ht="15.75" customHeight="1" x14ac:dyDescent="0.2">
      <c r="A4" s="3"/>
      <c r="B4" s="6"/>
      <c r="C4"/>
      <c r="D4" s="7">
        <v>111</v>
      </c>
      <c r="E4" s="7">
        <v>112</v>
      </c>
      <c r="F4" s="7">
        <v>114</v>
      </c>
      <c r="G4" s="7"/>
      <c r="H4" s="68" t="s">
        <v>38</v>
      </c>
      <c r="I4"/>
    </row>
    <row r="5" spans="1:155" x14ac:dyDescent="0.2">
      <c r="A5" s="3"/>
      <c r="B5" s="6"/>
      <c r="C5"/>
      <c r="D5" s="7" t="s">
        <v>100</v>
      </c>
      <c r="E5" s="7" t="s">
        <v>101</v>
      </c>
      <c r="F5" s="7" t="s">
        <v>102</v>
      </c>
      <c r="G5" s="7"/>
      <c r="H5" s="68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</row>
    <row r="6" spans="1:155" x14ac:dyDescent="0.2">
      <c r="A6"/>
      <c r="B6" s="8" t="s">
        <v>59</v>
      </c>
      <c r="C6" s="12"/>
      <c r="D6" s="11">
        <f>+'2018-2022'!G8</f>
        <v>299835</v>
      </c>
      <c r="E6" s="11">
        <f>+'2018-2022'!P8</f>
        <v>195566</v>
      </c>
      <c r="F6" s="11">
        <f>+'2018-2022'!W8</f>
        <v>63885</v>
      </c>
      <c r="G6" s="11">
        <v>0</v>
      </c>
      <c r="H6" s="11">
        <f>SUM(D6:G6)</f>
        <v>559286</v>
      </c>
      <c r="I6" s="12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</row>
    <row r="7" spans="1:155" x14ac:dyDescent="0.2">
      <c r="A7"/>
      <c r="B7" s="8" t="s">
        <v>60</v>
      </c>
      <c r="C7" s="12"/>
      <c r="D7" s="11">
        <f>+'2018-2022'!G9</f>
        <v>7639.6923076923067</v>
      </c>
      <c r="E7" s="11">
        <f>+'2018-2022'!P9</f>
        <v>7144.2307692307695</v>
      </c>
      <c r="F7" s="11">
        <f>+'2018-2022'!W9</f>
        <v>742.46153846153902</v>
      </c>
      <c r="G7" s="11">
        <v>0</v>
      </c>
      <c r="H7" s="11">
        <f t="shared" ref="H7:H14" si="0">SUM(D7:G7)</f>
        <v>15526.384615384615</v>
      </c>
      <c r="I7" s="12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</row>
    <row r="8" spans="1:155" x14ac:dyDescent="0.2">
      <c r="A8"/>
      <c r="B8" s="8" t="s">
        <v>61</v>
      </c>
      <c r="C8" s="12"/>
      <c r="D8" s="11">
        <f>+'2018-2022'!G10</f>
        <v>60382</v>
      </c>
      <c r="E8" s="11">
        <f>+'2018-2022'!P10</f>
        <v>56742</v>
      </c>
      <c r="F8" s="11">
        <f>+'2018-2022'!W10</f>
        <v>0</v>
      </c>
      <c r="G8" s="11">
        <v>0</v>
      </c>
      <c r="H8" s="11">
        <f t="shared" si="0"/>
        <v>117124</v>
      </c>
      <c r="I8" s="12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</row>
    <row r="9" spans="1:155" x14ac:dyDescent="0.2">
      <c r="A9"/>
      <c r="B9" s="8" t="s">
        <v>115</v>
      </c>
      <c r="C9" s="12"/>
      <c r="D9" s="11">
        <f>+'2018-2022'!G11</f>
        <v>0</v>
      </c>
      <c r="E9" s="11">
        <f>+'2018-2022'!P11</f>
        <v>0</v>
      </c>
      <c r="F9" s="11">
        <f>+'2018-2022'!W11</f>
        <v>12149</v>
      </c>
      <c r="G9" s="11">
        <v>0</v>
      </c>
      <c r="H9" s="11">
        <f t="shared" si="0"/>
        <v>12149</v>
      </c>
      <c r="I9" s="1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</row>
    <row r="10" spans="1:155" x14ac:dyDescent="0.2">
      <c r="A10"/>
      <c r="B10" s="8" t="s">
        <v>3</v>
      </c>
      <c r="C10" s="12"/>
      <c r="D10" s="11">
        <f>+'2018-2022'!G12</f>
        <v>26122.926923076921</v>
      </c>
      <c r="E10" s="11">
        <f>+'2018-2022'!P12</f>
        <v>17561.301923076921</v>
      </c>
      <c r="F10" s="11">
        <f>+'2018-2022'!W12</f>
        <v>5758.2346153846156</v>
      </c>
      <c r="G10" s="11">
        <v>0</v>
      </c>
      <c r="H10" s="11">
        <f t="shared" si="0"/>
        <v>49442.463461538457</v>
      </c>
      <c r="I10" s="1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</row>
    <row r="11" spans="1:155" x14ac:dyDescent="0.2">
      <c r="A11"/>
      <c r="B11" s="8" t="s">
        <v>4</v>
      </c>
      <c r="C11" s="12"/>
      <c r="D11" s="11">
        <f>+'2018-2022'!G13</f>
        <v>14744</v>
      </c>
      <c r="E11" s="11">
        <f>+'2018-2022'!P13</f>
        <v>7915.98</v>
      </c>
      <c r="F11" s="11">
        <f>+'2018-2022'!W13</f>
        <v>4184.4000000000005</v>
      </c>
      <c r="G11" s="11">
        <v>0</v>
      </c>
      <c r="H11" s="11">
        <f t="shared" si="0"/>
        <v>26844.38</v>
      </c>
      <c r="I11" s="1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</row>
    <row r="12" spans="1:155" x14ac:dyDescent="0.2">
      <c r="A12"/>
      <c r="B12" s="8" t="s">
        <v>5</v>
      </c>
      <c r="C12" s="12"/>
      <c r="D12" s="11">
        <f>+'2018-2022'!G14</f>
        <v>4035.0072</v>
      </c>
      <c r="E12" s="11">
        <f>+'2018-2022'!P14</f>
        <v>3415.5328800000002</v>
      </c>
      <c r="F12" s="11">
        <f>+'2018-2022'!W14</f>
        <v>417.23395999999991</v>
      </c>
      <c r="G12" s="11">
        <v>0</v>
      </c>
      <c r="H12" s="11">
        <f t="shared" si="0"/>
        <v>7867.7740400000002</v>
      </c>
      <c r="I12" s="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</row>
    <row r="13" spans="1:155" x14ac:dyDescent="0.2">
      <c r="A13"/>
      <c r="B13" s="8" t="s">
        <v>6</v>
      </c>
      <c r="C13" s="12"/>
      <c r="D13" s="11">
        <f>+'2018-2022'!G15</f>
        <v>10764.857307692308</v>
      </c>
      <c r="E13" s="11">
        <f>+'2018-2022'!P15</f>
        <v>6367.3430769230763</v>
      </c>
      <c r="F13" s="11">
        <f>+'2018-2022'!W15</f>
        <v>2303.2938461538461</v>
      </c>
      <c r="G13" s="11">
        <v>0</v>
      </c>
      <c r="H13" s="11">
        <f t="shared" si="0"/>
        <v>19435.494230769229</v>
      </c>
      <c r="I13" s="1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</row>
    <row r="14" spans="1:155" x14ac:dyDescent="0.2">
      <c r="A14"/>
      <c r="B14" s="8" t="s">
        <v>7</v>
      </c>
      <c r="C14" s="12"/>
      <c r="D14" s="11">
        <f>+'2018-2022'!G16</f>
        <v>7200</v>
      </c>
      <c r="E14" s="11">
        <f>+'2018-2022'!P16</f>
        <v>43200</v>
      </c>
      <c r="F14" s="11">
        <f>+'2018-2022'!W16</f>
        <v>0</v>
      </c>
      <c r="G14" s="11"/>
      <c r="H14" s="11">
        <f t="shared" si="0"/>
        <v>50400</v>
      </c>
      <c r="I14" s="12"/>
      <c r="J14" s="4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</row>
    <row r="15" spans="1:155" x14ac:dyDescent="0.2">
      <c r="A15"/>
      <c r="B15" s="8"/>
      <c r="C15" s="12"/>
      <c r="D15" s="14">
        <f t="shared" ref="D15:F15" si="1">SUM(D6:D14)</f>
        <v>430723.48373846151</v>
      </c>
      <c r="E15" s="14">
        <f t="shared" si="1"/>
        <v>337912.38864923082</v>
      </c>
      <c r="F15" s="14">
        <f t="shared" si="1"/>
        <v>89439.623959999983</v>
      </c>
      <c r="G15" s="14">
        <f>SUM(G6:G13)</f>
        <v>0</v>
      </c>
      <c r="H15" s="14">
        <f>SUM(H6:H14)</f>
        <v>858075.49634769233</v>
      </c>
      <c r="I15" s="1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</row>
    <row r="16" spans="1:155" x14ac:dyDescent="0.2">
      <c r="A16"/>
      <c r="B16" s="8"/>
      <c r="C16" s="12"/>
      <c r="D16" s="11"/>
      <c r="E16" s="11"/>
      <c r="F16" s="11"/>
      <c r="G16" s="11"/>
      <c r="H16" s="11"/>
      <c r="I16" s="1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</row>
    <row r="17" spans="1:155" x14ac:dyDescent="0.2">
      <c r="A17"/>
      <c r="B17" s="8" t="s">
        <v>22</v>
      </c>
      <c r="C17" s="12"/>
      <c r="D17" s="11">
        <f>+'2018-2022'!G19</f>
        <v>59000</v>
      </c>
      <c r="E17" s="11">
        <f>+'2018-2022'!P19</f>
        <v>0</v>
      </c>
      <c r="F17" s="11">
        <f>+'2018-2022'!W19</f>
        <v>0</v>
      </c>
      <c r="G17" s="11">
        <v>0</v>
      </c>
      <c r="H17" s="11">
        <f>SUM(D17:G17)</f>
        <v>59000</v>
      </c>
      <c r="I17" s="1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</row>
    <row r="18" spans="1:155" x14ac:dyDescent="0.2">
      <c r="A18"/>
      <c r="B18" s="8" t="s">
        <v>13</v>
      </c>
      <c r="C18" s="12"/>
      <c r="D18" s="11">
        <f>+'2018-2022'!G20</f>
        <v>0</v>
      </c>
      <c r="E18" s="11">
        <f>+'2018-2022'!P20</f>
        <v>0</v>
      </c>
      <c r="F18" s="11">
        <f>+'2018-2022'!W20</f>
        <v>0</v>
      </c>
      <c r="G18" s="11">
        <v>0</v>
      </c>
      <c r="H18" s="11">
        <f>SUM(D18:G18)</f>
        <v>0</v>
      </c>
      <c r="I18" s="1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</row>
    <row r="19" spans="1:155" x14ac:dyDescent="0.2">
      <c r="A19"/>
      <c r="B19" s="8"/>
      <c r="C19" s="12"/>
      <c r="D19" s="14">
        <f>SUM(D17:D18)</f>
        <v>59000</v>
      </c>
      <c r="E19" s="14">
        <f>SUM(E17:E18)</f>
        <v>0</v>
      </c>
      <c r="F19" s="14">
        <f>SUM(F17:F18)</f>
        <v>0</v>
      </c>
      <c r="G19" s="14">
        <f>SUM(G17:G18)</f>
        <v>0</v>
      </c>
      <c r="H19" s="14">
        <f>SUM(H17:H18)</f>
        <v>59000</v>
      </c>
      <c r="I19" s="1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</row>
    <row r="20" spans="1:155" x14ac:dyDescent="0.2">
      <c r="A20"/>
      <c r="B20" s="8"/>
      <c r="C20" s="12"/>
      <c r="D20" s="35"/>
      <c r="E20" s="35"/>
      <c r="F20" s="35"/>
      <c r="G20" s="35"/>
      <c r="H20" s="35"/>
      <c r="I20" s="1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</row>
    <row r="21" spans="1:155" x14ac:dyDescent="0.2">
      <c r="A21"/>
      <c r="B21" s="8" t="s">
        <v>75</v>
      </c>
      <c r="C21" s="12"/>
      <c r="D21" s="11">
        <f>+'2018-2022'!G23</f>
        <v>5000</v>
      </c>
      <c r="E21" s="11">
        <f>+'2018-2022'!P23</f>
        <v>0</v>
      </c>
      <c r="F21" s="11">
        <f>+'2018-2022'!W23</f>
        <v>0</v>
      </c>
      <c r="G21" s="11"/>
      <c r="H21" s="11"/>
      <c r="I21" s="1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</row>
    <row r="22" spans="1:155" x14ac:dyDescent="0.2">
      <c r="A22"/>
      <c r="B22" s="8" t="s">
        <v>91</v>
      </c>
      <c r="C22" s="12"/>
      <c r="D22" s="11">
        <f>+'2018-2022'!G24</f>
        <v>26800</v>
      </c>
      <c r="E22" s="11">
        <f>+'2018-2022'!P24</f>
        <v>0</v>
      </c>
      <c r="F22" s="11">
        <f>+'2018-2022'!W24</f>
        <v>0</v>
      </c>
      <c r="G22" s="11">
        <v>0</v>
      </c>
      <c r="H22" s="11">
        <f>SUM(D22:G22)</f>
        <v>26800</v>
      </c>
      <c r="I22" s="1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</row>
    <row r="23" spans="1:155" x14ac:dyDescent="0.2">
      <c r="A23"/>
      <c r="B23" s="8"/>
      <c r="C23" s="12"/>
      <c r="D23" s="14">
        <f>SUM(D22:D22)</f>
        <v>26800</v>
      </c>
      <c r="E23" s="14">
        <f>SUM(E22:E22)</f>
        <v>0</v>
      </c>
      <c r="F23" s="14">
        <f>SUM(F22:F22)</f>
        <v>0</v>
      </c>
      <c r="G23" s="14">
        <f>SUM(G22:G22)</f>
        <v>0</v>
      </c>
      <c r="H23" s="14">
        <f>SUM(H22:H22)</f>
        <v>26800</v>
      </c>
      <c r="I23" s="12"/>
    </row>
    <row r="24" spans="1:155" x14ac:dyDescent="0.2">
      <c r="A24"/>
      <c r="B24" s="8"/>
      <c r="C24" s="12"/>
      <c r="D24" s="11"/>
      <c r="E24" s="11"/>
      <c r="F24" s="11"/>
      <c r="G24" s="11"/>
      <c r="H24" s="11"/>
      <c r="I24" s="12"/>
    </row>
    <row r="25" spans="1:155" x14ac:dyDescent="0.2">
      <c r="A25"/>
      <c r="B25" s="8" t="s">
        <v>8</v>
      </c>
      <c r="C25" s="12"/>
      <c r="D25" s="11">
        <f>+'2018-2022'!G27</f>
        <v>45000</v>
      </c>
      <c r="E25" s="11">
        <f>+'2018-2022'!P27</f>
        <v>7540</v>
      </c>
      <c r="F25" s="11">
        <f>+'2018-2022'!W27</f>
        <v>725</v>
      </c>
      <c r="G25" s="11">
        <v>0</v>
      </c>
      <c r="H25" s="11">
        <f t="shared" ref="H25:H43" si="2">SUM(D25:G25)</f>
        <v>53265</v>
      </c>
      <c r="I25" s="12"/>
    </row>
    <row r="26" spans="1:155" x14ac:dyDescent="0.2">
      <c r="A26"/>
      <c r="B26" s="8" t="s">
        <v>9</v>
      </c>
      <c r="C26" s="12"/>
      <c r="D26" s="11">
        <f>+'2018-2022'!G28</f>
        <v>1000</v>
      </c>
      <c r="E26" s="11">
        <f>+'2018-2022'!P28</f>
        <v>0</v>
      </c>
      <c r="F26" s="11">
        <f>+'2018-2022'!W28</f>
        <v>0</v>
      </c>
      <c r="G26" s="11">
        <v>0</v>
      </c>
      <c r="H26" s="11">
        <f t="shared" si="2"/>
        <v>1000</v>
      </c>
      <c r="I26" s="12"/>
    </row>
    <row r="27" spans="1:155" x14ac:dyDescent="0.2">
      <c r="A27"/>
      <c r="B27" s="8" t="s">
        <v>103</v>
      </c>
      <c r="C27" s="12"/>
      <c r="D27" s="11">
        <f>+'2018-2022'!G29</f>
        <v>15000</v>
      </c>
      <c r="E27" s="11">
        <f>+'2018-2022'!P29</f>
        <v>3000</v>
      </c>
      <c r="F27" s="11">
        <f>+'2018-2022'!W29</f>
        <v>0</v>
      </c>
      <c r="G27" s="11">
        <v>0</v>
      </c>
      <c r="H27" s="11">
        <f t="shared" si="2"/>
        <v>18000</v>
      </c>
      <c r="I27" s="12"/>
    </row>
    <row r="28" spans="1:155" x14ac:dyDescent="0.2">
      <c r="A28"/>
      <c r="B28" s="8" t="s">
        <v>113</v>
      </c>
      <c r="C28" s="12"/>
      <c r="D28" s="11">
        <f>+'2018-2022'!G30</f>
        <v>0</v>
      </c>
      <c r="E28" s="11">
        <f>+'2018-2022'!P30</f>
        <v>0</v>
      </c>
      <c r="F28" s="11">
        <f>+'2018-2022'!W30</f>
        <v>0</v>
      </c>
      <c r="G28" s="11">
        <v>0</v>
      </c>
      <c r="H28" s="11">
        <f t="shared" si="2"/>
        <v>0</v>
      </c>
      <c r="I28" s="12"/>
    </row>
    <row r="29" spans="1:155" x14ac:dyDescent="0.2">
      <c r="A29"/>
      <c r="B29" s="8" t="s">
        <v>12</v>
      </c>
      <c r="C29" s="12"/>
      <c r="D29" s="11">
        <f>+'2018-2022'!G31</f>
        <v>0</v>
      </c>
      <c r="E29" s="11">
        <f>+'2018-2022'!P31</f>
        <v>0</v>
      </c>
      <c r="F29" s="11">
        <f>+'2018-2022'!W31</f>
        <v>0</v>
      </c>
      <c r="G29" s="11"/>
      <c r="H29" s="11">
        <f t="shared" si="2"/>
        <v>0</v>
      </c>
      <c r="I29" s="12"/>
    </row>
    <row r="30" spans="1:155" x14ac:dyDescent="0.2">
      <c r="A30"/>
      <c r="B30" s="8" t="s">
        <v>96</v>
      </c>
      <c r="C30" s="12"/>
      <c r="D30" s="11">
        <f>+'2018-2022'!G32</f>
        <v>90000</v>
      </c>
      <c r="E30" s="11">
        <f>+'2018-2022'!P32</f>
        <v>0</v>
      </c>
      <c r="F30" s="11">
        <f>+'2018-2022'!W32</f>
        <v>0</v>
      </c>
      <c r="G30" s="11"/>
      <c r="H30" s="11">
        <f t="shared" si="2"/>
        <v>90000</v>
      </c>
      <c r="I30" s="12"/>
    </row>
    <row r="31" spans="1:155" x14ac:dyDescent="0.2">
      <c r="A31"/>
      <c r="B31" s="8" t="s">
        <v>97</v>
      </c>
      <c r="C31" s="12"/>
      <c r="D31" s="11">
        <f>+'2018-2022'!G33</f>
        <v>18000</v>
      </c>
      <c r="E31" s="11">
        <f>+'2018-2022'!P33</f>
        <v>0</v>
      </c>
      <c r="F31" s="11">
        <f>+'2018-2022'!W33</f>
        <v>0</v>
      </c>
      <c r="G31" s="11"/>
      <c r="H31" s="11">
        <f t="shared" si="2"/>
        <v>18000</v>
      </c>
      <c r="I31" s="12"/>
    </row>
    <row r="32" spans="1:155" x14ac:dyDescent="0.2">
      <c r="A32"/>
      <c r="B32" s="8" t="s">
        <v>106</v>
      </c>
      <c r="C32" s="12"/>
      <c r="D32" s="11">
        <f>+'2018-2022'!G34</f>
        <v>0</v>
      </c>
      <c r="E32" s="11">
        <f>+'2018-2022'!P34</f>
        <v>0</v>
      </c>
      <c r="F32" s="11">
        <f>+'2018-2022'!W34</f>
        <v>0</v>
      </c>
      <c r="G32" s="11"/>
      <c r="H32" s="11">
        <f t="shared" si="2"/>
        <v>0</v>
      </c>
      <c r="I32" s="12"/>
    </row>
    <row r="33" spans="1:9" x14ac:dyDescent="0.2">
      <c r="A33"/>
      <c r="B33" s="8" t="s">
        <v>105</v>
      </c>
      <c r="C33" s="12"/>
      <c r="D33" s="11">
        <f>+'2018-2022'!G35</f>
        <v>0</v>
      </c>
      <c r="E33" s="11">
        <f>+'2018-2022'!P35</f>
        <v>0</v>
      </c>
      <c r="F33" s="11">
        <f>+'2018-2022'!W35</f>
        <v>0</v>
      </c>
      <c r="G33" s="11"/>
      <c r="H33" s="11">
        <f t="shared" si="2"/>
        <v>0</v>
      </c>
      <c r="I33" s="12"/>
    </row>
    <row r="34" spans="1:9" x14ac:dyDescent="0.2">
      <c r="A34"/>
      <c r="B34" s="8" t="s">
        <v>104</v>
      </c>
      <c r="C34" s="12"/>
      <c r="D34" s="11">
        <f>+'2018-2022'!G36</f>
        <v>80000</v>
      </c>
      <c r="E34" s="11">
        <f>+'2018-2022'!P36</f>
        <v>0</v>
      </c>
      <c r="F34" s="11">
        <f>+'2018-2022'!W36</f>
        <v>0</v>
      </c>
      <c r="G34" s="11"/>
      <c r="H34" s="11">
        <f t="shared" si="2"/>
        <v>80000</v>
      </c>
      <c r="I34" s="12"/>
    </row>
    <row r="35" spans="1:9" x14ac:dyDescent="0.2">
      <c r="A35"/>
      <c r="B35" s="9" t="s">
        <v>25</v>
      </c>
      <c r="C35" s="12"/>
      <c r="D35" s="11">
        <f>+'2018-2022'!G37</f>
        <v>6392</v>
      </c>
      <c r="E35" s="11">
        <f>+'2018-2022'!P37</f>
        <v>0</v>
      </c>
      <c r="F35" s="11">
        <f>+'2018-2022'!W37</f>
        <v>2500</v>
      </c>
      <c r="G35" s="11"/>
      <c r="H35" s="11">
        <f t="shared" si="2"/>
        <v>8892</v>
      </c>
      <c r="I35" s="12"/>
    </row>
    <row r="36" spans="1:9" x14ac:dyDescent="0.2">
      <c r="A36"/>
      <c r="B36" s="8" t="s">
        <v>27</v>
      </c>
      <c r="C36" s="12"/>
      <c r="D36" s="11">
        <f>+'2018-2022'!G38</f>
        <v>0</v>
      </c>
      <c r="E36" s="11">
        <f>+'2018-2022'!P38</f>
        <v>0</v>
      </c>
      <c r="F36" s="11">
        <f>+'2018-2022'!W38</f>
        <v>0</v>
      </c>
      <c r="G36" s="11"/>
      <c r="H36" s="11">
        <f t="shared" si="2"/>
        <v>0</v>
      </c>
      <c r="I36" s="12"/>
    </row>
    <row r="37" spans="1:9" x14ac:dyDescent="0.2">
      <c r="A37"/>
      <c r="B37" s="8" t="s">
        <v>10</v>
      </c>
      <c r="C37" s="11"/>
      <c r="D37" s="11">
        <f>+'2018-2022'!G39</f>
        <v>8000</v>
      </c>
      <c r="E37" s="11">
        <f>+'2018-2022'!P39</f>
        <v>0</v>
      </c>
      <c r="F37" s="11">
        <f>+'2018-2022'!W39</f>
        <v>0</v>
      </c>
      <c r="G37" s="11">
        <v>0</v>
      </c>
      <c r="H37" s="11">
        <f t="shared" si="2"/>
        <v>8000</v>
      </c>
      <c r="I37" s="11"/>
    </row>
    <row r="38" spans="1:9" x14ac:dyDescent="0.2">
      <c r="A38"/>
      <c r="B38" s="8" t="s">
        <v>98</v>
      </c>
      <c r="C38" s="12"/>
      <c r="D38" s="11">
        <f>+'2018-2022'!G40</f>
        <v>30000</v>
      </c>
      <c r="E38" s="11">
        <f>+'2018-2022'!P40</f>
        <v>0</v>
      </c>
      <c r="F38" s="11">
        <f>+'2018-2022'!W40</f>
        <v>0</v>
      </c>
      <c r="G38" s="11">
        <v>0</v>
      </c>
      <c r="H38" s="11">
        <f t="shared" si="2"/>
        <v>30000</v>
      </c>
      <c r="I38" s="12"/>
    </row>
    <row r="39" spans="1:9" x14ac:dyDescent="0.2">
      <c r="A39"/>
      <c r="B39" s="8" t="s">
        <v>110</v>
      </c>
      <c r="C39" s="12"/>
      <c r="D39" s="11">
        <f>+'2018-2022'!G41</f>
        <v>0</v>
      </c>
      <c r="E39" s="11">
        <f>+'2018-2022'!P41</f>
        <v>0</v>
      </c>
      <c r="F39" s="11">
        <f>+'2018-2022'!W41</f>
        <v>0</v>
      </c>
      <c r="G39" s="41"/>
      <c r="H39" s="11">
        <f t="shared" si="2"/>
        <v>0</v>
      </c>
      <c r="I39" s="12"/>
    </row>
    <row r="40" spans="1:9" x14ac:dyDescent="0.2">
      <c r="A40"/>
      <c r="B40" s="8" t="s">
        <v>108</v>
      </c>
      <c r="C40" s="12"/>
      <c r="D40" s="11">
        <f>+'2018-2022'!G42</f>
        <v>0</v>
      </c>
      <c r="E40" s="11">
        <f>+'2018-2022'!P42</f>
        <v>0</v>
      </c>
      <c r="F40" s="11">
        <f>+'2018-2022'!W42</f>
        <v>0</v>
      </c>
      <c r="G40" s="12"/>
      <c r="H40" s="11">
        <f t="shared" si="2"/>
        <v>0</v>
      </c>
      <c r="I40" s="12"/>
    </row>
    <row r="41" spans="1:9" x14ac:dyDescent="0.2">
      <c r="A41"/>
      <c r="B41" s="8" t="s">
        <v>26</v>
      </c>
      <c r="C41" s="12"/>
      <c r="D41" s="11">
        <f>+'2018-2022'!G43</f>
        <v>8000</v>
      </c>
      <c r="E41" s="11">
        <f>+'2018-2022'!P43</f>
        <v>0</v>
      </c>
      <c r="F41" s="11">
        <f>+'2018-2022'!W43</f>
        <v>0</v>
      </c>
      <c r="G41" s="11">
        <v>0</v>
      </c>
      <c r="H41" s="11">
        <f t="shared" si="2"/>
        <v>8000</v>
      </c>
      <c r="I41" s="12"/>
    </row>
    <row r="42" spans="1:9" x14ac:dyDescent="0.2">
      <c r="A42"/>
      <c r="B42" s="8" t="s">
        <v>109</v>
      </c>
      <c r="C42" s="12"/>
      <c r="D42" s="11">
        <f>+'2018-2022'!G44</f>
        <v>0</v>
      </c>
      <c r="E42" s="11">
        <f>+'2018-2022'!P44</f>
        <v>0</v>
      </c>
      <c r="F42" s="11">
        <f>+'2018-2022'!W44</f>
        <v>0</v>
      </c>
      <c r="G42" s="11"/>
      <c r="H42" s="11">
        <f t="shared" si="2"/>
        <v>0</v>
      </c>
      <c r="I42" s="12"/>
    </row>
    <row r="43" spans="1:9" x14ac:dyDescent="0.2">
      <c r="A43"/>
      <c r="B43" s="8" t="s">
        <v>111</v>
      </c>
      <c r="C43" s="12"/>
      <c r="D43" s="11">
        <f>+'2018-2022'!G45</f>
        <v>1500</v>
      </c>
      <c r="E43" s="11">
        <f>+'2018-2022'!P45</f>
        <v>0</v>
      </c>
      <c r="F43" s="11">
        <f>+'2018-2022'!W45</f>
        <v>0</v>
      </c>
      <c r="G43" s="11"/>
      <c r="H43" s="11">
        <f t="shared" si="2"/>
        <v>1500</v>
      </c>
      <c r="I43" s="12"/>
    </row>
    <row r="44" spans="1:9" x14ac:dyDescent="0.2">
      <c r="B44" s="8" t="s">
        <v>89</v>
      </c>
      <c r="C44" s="11"/>
      <c r="D44" s="11">
        <f>+'2018-2022'!G46</f>
        <v>0</v>
      </c>
      <c r="E44" s="11">
        <f>+'2018-2022'!P46</f>
        <v>1000</v>
      </c>
      <c r="F44" s="11">
        <f>+'2018-2022'!W46</f>
        <v>1000</v>
      </c>
      <c r="G44" s="11">
        <v>0</v>
      </c>
      <c r="H44" s="11">
        <f>SUM(D44:G44)</f>
        <v>2000</v>
      </c>
      <c r="I44" s="11"/>
    </row>
    <row r="45" spans="1:9" x14ac:dyDescent="0.2">
      <c r="B45" s="9"/>
      <c r="C45" s="12"/>
      <c r="D45" s="14">
        <f>SUM(D25:D44)</f>
        <v>302892</v>
      </c>
      <c r="E45" s="14">
        <f t="shared" ref="E45:H45" si="3">SUM(E25:E44)</f>
        <v>11540</v>
      </c>
      <c r="F45" s="14">
        <f t="shared" si="3"/>
        <v>4225</v>
      </c>
      <c r="G45" s="14">
        <f t="shared" si="3"/>
        <v>0</v>
      </c>
      <c r="H45" s="14">
        <f t="shared" si="3"/>
        <v>318657</v>
      </c>
      <c r="I45" s="12"/>
    </row>
    <row r="46" spans="1:9" x14ac:dyDescent="0.2">
      <c r="B46" s="8"/>
      <c r="C46" s="12"/>
      <c r="D46" s="35"/>
      <c r="E46" s="35"/>
      <c r="F46" s="35"/>
      <c r="G46" s="35"/>
      <c r="H46" s="35"/>
      <c r="I46" s="12"/>
    </row>
    <row r="47" spans="1:9" x14ac:dyDescent="0.2">
      <c r="B47" s="8" t="s">
        <v>90</v>
      </c>
      <c r="C47" s="12"/>
      <c r="D47" s="11">
        <f>+'2018-2022'!G49</f>
        <v>9500</v>
      </c>
      <c r="E47" s="11">
        <f>+'2018-2022'!P49</f>
        <v>0</v>
      </c>
      <c r="F47" s="11">
        <f>+'2018-2022'!W49</f>
        <v>0</v>
      </c>
      <c r="G47" s="35"/>
      <c r="H47" s="11">
        <f t="shared" ref="H47:H50" si="4">SUM(D47:G47)</f>
        <v>9500</v>
      </c>
      <c r="I47" s="12"/>
    </row>
    <row r="48" spans="1:9" x14ac:dyDescent="0.2">
      <c r="B48" s="8" t="s">
        <v>99</v>
      </c>
      <c r="C48" s="12"/>
      <c r="D48" s="11">
        <f>+'2018-2022'!G50</f>
        <v>0</v>
      </c>
      <c r="E48" s="11">
        <f>+'2018-2022'!P50</f>
        <v>0</v>
      </c>
      <c r="F48" s="11">
        <f>+'2018-2022'!W50</f>
        <v>0</v>
      </c>
      <c r="G48" s="35"/>
      <c r="H48" s="11">
        <f t="shared" si="4"/>
        <v>0</v>
      </c>
      <c r="I48" s="12"/>
    </row>
    <row r="49" spans="2:9" x14ac:dyDescent="0.2">
      <c r="B49" s="8" t="s">
        <v>95</v>
      </c>
      <c r="C49" s="12"/>
      <c r="D49" s="11">
        <f>+'2018-2022'!G51</f>
        <v>0</v>
      </c>
      <c r="E49" s="11">
        <f>+'2018-2022'!P51</f>
        <v>0</v>
      </c>
      <c r="F49" s="11">
        <f>+'2018-2022'!W51</f>
        <v>0</v>
      </c>
      <c r="G49" s="35"/>
      <c r="H49" s="11">
        <f t="shared" si="4"/>
        <v>0</v>
      </c>
      <c r="I49" s="12"/>
    </row>
    <row r="50" spans="2:9" x14ac:dyDescent="0.2">
      <c r="B50" s="8" t="s">
        <v>18</v>
      </c>
      <c r="C50" s="16"/>
      <c r="D50" s="11">
        <f>+'2018-2022'!G52</f>
        <v>0</v>
      </c>
      <c r="E50" s="11">
        <f>+'2018-2022'!P52</f>
        <v>0</v>
      </c>
      <c r="F50" s="11">
        <f>+'2018-2022'!W52</f>
        <v>0</v>
      </c>
      <c r="G50" s="35"/>
      <c r="H50" s="11">
        <f t="shared" si="4"/>
        <v>0</v>
      </c>
      <c r="I50" s="16"/>
    </row>
    <row r="51" spans="2:9" x14ac:dyDescent="0.2">
      <c r="D51" s="14">
        <f>SUM(D47:D50)</f>
        <v>9500</v>
      </c>
      <c r="E51" s="14">
        <f t="shared" ref="E51:H51" si="5">SUM(E47:E50)</f>
        <v>0</v>
      </c>
      <c r="F51" s="14">
        <f t="shared" si="5"/>
        <v>0</v>
      </c>
      <c r="G51" s="14">
        <f t="shared" si="5"/>
        <v>0</v>
      </c>
      <c r="H51" s="14">
        <f t="shared" si="5"/>
        <v>9500</v>
      </c>
    </row>
    <row r="52" spans="2:9" x14ac:dyDescent="0.2">
      <c r="D52" s="45"/>
      <c r="E52" s="45"/>
      <c r="F52" s="45"/>
      <c r="G52" s="45"/>
      <c r="H52" s="45"/>
    </row>
    <row r="53" spans="2:9" x14ac:dyDescent="0.2">
      <c r="D53" s="46"/>
      <c r="E53" s="46"/>
      <c r="F53" s="46"/>
      <c r="G53" s="46"/>
      <c r="H53" s="47"/>
    </row>
    <row r="54" spans="2:9" ht="13.5" thickBot="1" x14ac:dyDescent="0.25">
      <c r="B54" s="48" t="s">
        <v>114</v>
      </c>
      <c r="D54" s="49">
        <f>+D15+D19+D23+D45+D51</f>
        <v>828915.48373846151</v>
      </c>
      <c r="E54" s="49">
        <f t="shared" ref="E54:H54" si="6">+E15+E19+E23+E45+E51</f>
        <v>349452.38864923082</v>
      </c>
      <c r="F54" s="49">
        <f t="shared" si="6"/>
        <v>93664.623959999983</v>
      </c>
      <c r="G54" s="49">
        <f t="shared" si="6"/>
        <v>0</v>
      </c>
      <c r="H54" s="49">
        <f t="shared" si="6"/>
        <v>1272032.4963476923</v>
      </c>
    </row>
    <row r="55" spans="2:9" ht="13.5" thickTop="1" x14ac:dyDescent="0.2">
      <c r="D55" s="46"/>
      <c r="E55" s="46"/>
      <c r="F55" s="46"/>
      <c r="G55" s="46"/>
      <c r="H55" s="46">
        <f>+H54-745049</f>
        <v>526983.49634769233</v>
      </c>
    </row>
    <row r="56" spans="2:9" x14ac:dyDescent="0.2">
      <c r="D56" s="46"/>
      <c r="E56" s="46"/>
      <c r="F56" s="46"/>
      <c r="G56" s="46"/>
      <c r="H56" s="46"/>
    </row>
    <row r="57" spans="2:9" x14ac:dyDescent="0.2">
      <c r="D57" s="46"/>
      <c r="E57" s="46"/>
      <c r="F57" s="46"/>
      <c r="G57" s="46"/>
      <c r="H57" s="46"/>
    </row>
    <row r="58" spans="2:9" x14ac:dyDescent="0.2">
      <c r="D58" s="46"/>
      <c r="E58" s="46"/>
      <c r="F58" s="46"/>
      <c r="G58" s="46"/>
      <c r="H58" s="46"/>
    </row>
    <row r="59" spans="2:9" x14ac:dyDescent="0.2">
      <c r="D59" s="23"/>
      <c r="E59" s="23"/>
      <c r="F59" s="23"/>
      <c r="G59" s="23"/>
      <c r="H59" s="23"/>
    </row>
    <row r="60" spans="2:9" x14ac:dyDescent="0.2">
      <c r="D60" s="23"/>
      <c r="E60" s="23"/>
      <c r="F60" s="23"/>
      <c r="G60" s="23"/>
      <c r="H60" s="23"/>
    </row>
    <row r="61" spans="2:9" x14ac:dyDescent="0.2">
      <c r="D61" s="23"/>
      <c r="E61" s="23"/>
      <c r="F61" s="23"/>
      <c r="G61" s="23"/>
      <c r="H61" s="23"/>
    </row>
    <row r="62" spans="2:9" x14ac:dyDescent="0.2">
      <c r="D62" s="23"/>
      <c r="E62" s="23"/>
      <c r="F62" s="23"/>
      <c r="G62" s="23"/>
      <c r="H62" s="23"/>
    </row>
  </sheetData>
  <mergeCells count="1">
    <mergeCell ref="H4:H5"/>
  </mergeCells>
  <pageMargins left="0.5" right="0.24" top="0.3" bottom="0.18" header="0.34" footer="0.17"/>
  <pageSetup orientation="portrait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abSelected="1" workbookViewId="0">
      <pane xSplit="3" ySplit="6" topLeftCell="G17" activePane="bottomRight" state="frozen"/>
      <selection pane="topRight" activeCell="D1" sqref="D1"/>
      <selection pane="bottomLeft" activeCell="A7" sqref="A7"/>
      <selection pane="bottomRight" activeCell="AG48" sqref="AG48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6" width="12.85546875" style="2" hidden="1" customWidth="1"/>
    <col min="7" max="7" width="11.85546875" style="16" bestFit="1" customWidth="1"/>
    <col min="8" max="11" width="11.85546875" style="16" customWidth="1"/>
    <col min="12" max="12" width="1.7109375" style="2" hidden="1" customWidth="1"/>
    <col min="13" max="18" width="11.42578125" style="2" hidden="1" customWidth="1"/>
    <col min="19" max="19" width="1.7109375" style="2" hidden="1" customWidth="1"/>
    <col min="20" max="25" width="11.42578125" style="2" hidden="1" customWidth="1"/>
    <col min="26" max="26" width="1.7109375" style="2" hidden="1" customWidth="1"/>
    <col min="27" max="31" width="11.42578125" style="2" hidden="1" customWidth="1"/>
    <col min="32" max="32" width="11.85546875" style="2" hidden="1" customWidth="1"/>
    <col min="33" max="223" width="11.42578125" style="2" customWidth="1"/>
    <col min="224" max="16384" width="8.85546875" style="2"/>
  </cols>
  <sheetData>
    <row r="1" spans="1:32" x14ac:dyDescent="0.2">
      <c r="A1" s="1" t="s">
        <v>0</v>
      </c>
      <c r="B1" s="5"/>
      <c r="C1" s="5"/>
      <c r="D1" s="5"/>
      <c r="E1" s="5"/>
      <c r="F1" s="5"/>
      <c r="G1" s="30"/>
      <c r="H1" s="30"/>
      <c r="I1" s="30"/>
      <c r="J1" s="30"/>
      <c r="K1" s="30"/>
    </row>
    <row r="2" spans="1:32" x14ac:dyDescent="0.2">
      <c r="A2" s="4" t="s">
        <v>116</v>
      </c>
      <c r="B2" s="6"/>
      <c r="D2" s="6"/>
      <c r="E2" s="6"/>
      <c r="F2" s="6"/>
      <c r="G2" s="31"/>
      <c r="H2" s="31"/>
      <c r="I2" s="31"/>
      <c r="J2" s="31"/>
      <c r="K2" s="31"/>
    </row>
    <row r="3" spans="1:32" ht="15.75" customHeight="1" x14ac:dyDescent="0.2">
      <c r="A3" s="3" t="s">
        <v>121</v>
      </c>
      <c r="B3" s="6"/>
      <c r="C3" s="28"/>
      <c r="L3" s="28"/>
      <c r="S3" s="28"/>
      <c r="Z3" s="28"/>
    </row>
    <row r="4" spans="1:32" ht="15.75" customHeight="1" x14ac:dyDescent="0.2">
      <c r="A4" s="3"/>
      <c r="B4" s="6"/>
      <c r="C4" s="28"/>
      <c r="D4" s="75" t="s">
        <v>120</v>
      </c>
      <c r="E4" s="76"/>
      <c r="F4" s="76"/>
      <c r="G4" s="76"/>
      <c r="H4" s="76"/>
      <c r="I4" s="76"/>
      <c r="J4" s="76"/>
      <c r="K4" s="77"/>
      <c r="L4" s="28"/>
      <c r="M4" s="75" t="s">
        <v>101</v>
      </c>
      <c r="N4" s="76"/>
      <c r="O4" s="76"/>
      <c r="P4" s="76"/>
      <c r="Q4" s="76"/>
      <c r="R4" s="77"/>
      <c r="S4" s="28"/>
      <c r="T4" s="70" t="s">
        <v>81</v>
      </c>
      <c r="U4" s="71"/>
      <c r="V4" s="71"/>
      <c r="W4" s="71"/>
      <c r="X4" s="71"/>
      <c r="Y4" s="72"/>
      <c r="Z4" s="28"/>
      <c r="AA4" s="75" t="s">
        <v>107</v>
      </c>
      <c r="AB4" s="76"/>
      <c r="AC4" s="76"/>
      <c r="AD4" s="76"/>
      <c r="AE4" s="76"/>
      <c r="AF4" s="77"/>
    </row>
    <row r="5" spans="1:32" ht="15.75" customHeight="1" x14ac:dyDescent="0.2">
      <c r="A5" s="3"/>
      <c r="B5" s="6"/>
      <c r="C5" s="28"/>
      <c r="D5" s="79">
        <v>2016</v>
      </c>
      <c r="E5" s="80"/>
      <c r="F5" s="81"/>
      <c r="G5" s="73">
        <v>2018</v>
      </c>
      <c r="H5" s="73">
        <v>2019</v>
      </c>
      <c r="I5" s="73">
        <v>2020</v>
      </c>
      <c r="J5" s="73">
        <v>2021</v>
      </c>
      <c r="K5" s="73">
        <v>2022</v>
      </c>
      <c r="L5" s="28"/>
      <c r="M5" s="79">
        <v>2016</v>
      </c>
      <c r="N5" s="80"/>
      <c r="O5" s="81"/>
      <c r="P5" s="73">
        <v>2017</v>
      </c>
      <c r="Q5" s="73">
        <v>2018</v>
      </c>
      <c r="R5" s="73">
        <v>2019</v>
      </c>
      <c r="S5" s="28"/>
      <c r="T5" s="79">
        <v>2016</v>
      </c>
      <c r="U5" s="80"/>
      <c r="V5" s="81"/>
      <c r="W5" s="73">
        <v>2017</v>
      </c>
      <c r="X5" s="73">
        <v>2018</v>
      </c>
      <c r="Y5" s="73">
        <v>2019</v>
      </c>
      <c r="Z5" s="28"/>
      <c r="AA5" s="79">
        <v>2016</v>
      </c>
      <c r="AB5" s="80"/>
      <c r="AC5" s="81"/>
      <c r="AD5" s="73">
        <v>2017</v>
      </c>
      <c r="AE5" s="73">
        <v>2018</v>
      </c>
      <c r="AF5" s="78">
        <v>2019</v>
      </c>
    </row>
    <row r="6" spans="1:32" ht="15.75" customHeight="1" x14ac:dyDescent="0.2">
      <c r="A6" s="3"/>
      <c r="B6" s="6"/>
      <c r="D6" s="50" t="s">
        <v>93</v>
      </c>
      <c r="E6" s="50" t="s">
        <v>94</v>
      </c>
      <c r="F6" s="50" t="s">
        <v>92</v>
      </c>
      <c r="G6" s="74"/>
      <c r="H6" s="74"/>
      <c r="I6" s="74"/>
      <c r="J6" s="74"/>
      <c r="K6" s="74"/>
      <c r="M6" s="50" t="s">
        <v>93</v>
      </c>
      <c r="N6" s="50" t="s">
        <v>94</v>
      </c>
      <c r="O6" s="50" t="s">
        <v>92</v>
      </c>
      <c r="P6" s="74"/>
      <c r="Q6" s="74"/>
      <c r="R6" s="74"/>
      <c r="T6" s="50" t="s">
        <v>93</v>
      </c>
      <c r="U6" s="50" t="s">
        <v>94</v>
      </c>
      <c r="V6" s="50" t="s">
        <v>92</v>
      </c>
      <c r="W6" s="74"/>
      <c r="X6" s="74"/>
      <c r="Y6" s="74"/>
      <c r="AA6" s="50" t="s">
        <v>93</v>
      </c>
      <c r="AB6" s="50" t="s">
        <v>94</v>
      </c>
      <c r="AC6" s="50" t="s">
        <v>92</v>
      </c>
      <c r="AD6" s="74"/>
      <c r="AE6" s="74"/>
      <c r="AF6" s="74"/>
    </row>
    <row r="7" spans="1:32" x14ac:dyDescent="0.2">
      <c r="A7" s="3"/>
      <c r="B7" s="6"/>
      <c r="D7" s="38"/>
      <c r="E7" s="38"/>
      <c r="F7" s="38"/>
      <c r="G7" s="40"/>
      <c r="H7" s="40"/>
      <c r="I7" s="40"/>
      <c r="J7" s="40"/>
      <c r="K7" s="40"/>
      <c r="M7" s="38"/>
      <c r="N7" s="38"/>
      <c r="O7" s="38"/>
      <c r="P7" s="40"/>
      <c r="Q7" s="40"/>
      <c r="R7" s="40"/>
      <c r="T7" s="38"/>
      <c r="U7" s="38"/>
      <c r="V7" s="38"/>
      <c r="W7" s="40"/>
      <c r="X7" s="40"/>
      <c r="Y7" s="40"/>
      <c r="AA7" s="32"/>
      <c r="AB7" s="33"/>
      <c r="AC7" s="34"/>
      <c r="AD7" s="38"/>
      <c r="AE7" s="40"/>
      <c r="AF7" s="40"/>
    </row>
    <row r="8" spans="1:32" x14ac:dyDescent="0.2">
      <c r="B8" s="9" t="s">
        <v>59</v>
      </c>
      <c r="C8" s="16"/>
      <c r="D8" s="51">
        <f>+[1]Sheet1!$C$6</f>
        <v>161532</v>
      </c>
      <c r="E8" s="51">
        <f>154832.93+128</f>
        <v>154960.93</v>
      </c>
      <c r="F8" s="52">
        <f>+D8-E8</f>
        <v>6571.070000000007</v>
      </c>
      <c r="G8" s="40">
        <v>299835</v>
      </c>
      <c r="H8" s="40">
        <v>321022</v>
      </c>
      <c r="I8" s="40">
        <v>313588</v>
      </c>
      <c r="J8" s="40">
        <v>208630</v>
      </c>
      <c r="K8" s="40">
        <f>+'[2]3.Pay Level'!$F$34-K10</f>
        <v>214616.2</v>
      </c>
      <c r="L8" s="16"/>
      <c r="M8" s="51">
        <f>+[1]Sheet1!$C$27</f>
        <v>238914</v>
      </c>
      <c r="N8" s="51">
        <v>191767.33</v>
      </c>
      <c r="O8" s="52">
        <f>+M8-N8</f>
        <v>47146.670000000013</v>
      </c>
      <c r="P8" s="44">
        <f>+[3]salaries!$F$34-[3]salaries!$F$33-[3]salaries!$F$32</f>
        <v>195566</v>
      </c>
      <c r="Q8" s="40">
        <f>+'[4]3.Pay Level'!$F$34-'[4]3.Pay Level'!$F$29-'[4]3.Pay Level'!$F$25</f>
        <v>231912</v>
      </c>
      <c r="R8" s="40">
        <f>+'[5]3.Pay Level'!$F$34-R10</f>
        <v>185323</v>
      </c>
      <c r="S8" s="16"/>
      <c r="T8" s="51">
        <f>+[1]Sheet1!$C$44</f>
        <v>60367</v>
      </c>
      <c r="U8" s="51">
        <v>59440.04</v>
      </c>
      <c r="V8" s="52">
        <f>+T8-U8</f>
        <v>926.95999999999913</v>
      </c>
      <c r="W8" s="44">
        <f>+[3]salaries!$F$40-[3]salaries!$F$38</f>
        <v>63885</v>
      </c>
      <c r="X8" s="40">
        <f>+'[4]3.Pay Level'!$F$39</f>
        <v>65974</v>
      </c>
      <c r="Y8" s="40">
        <f>+'[5]3.Pay Level'!$F$41-Y10</f>
        <v>60988</v>
      </c>
      <c r="Z8" s="16"/>
      <c r="AA8" s="53">
        <f>+D8+M8+T8</f>
        <v>460813</v>
      </c>
      <c r="AB8" s="53">
        <f>+E8+N8+U8</f>
        <v>406168.3</v>
      </c>
      <c r="AC8" s="52">
        <f>+AA8-AB8</f>
        <v>54644.700000000012</v>
      </c>
      <c r="AD8" s="53">
        <f>+G8+P8+W8</f>
        <v>559286</v>
      </c>
      <c r="AE8" s="53">
        <f>+H8+Q8+X8</f>
        <v>618908</v>
      </c>
      <c r="AF8" s="51">
        <f>+K8+R8+Y8</f>
        <v>460927.2</v>
      </c>
    </row>
    <row r="9" spans="1:32" x14ac:dyDescent="0.2">
      <c r="B9" s="9" t="s">
        <v>60</v>
      </c>
      <c r="C9" s="16"/>
      <c r="D9" s="51">
        <v>0</v>
      </c>
      <c r="E9" s="51"/>
      <c r="F9" s="52">
        <f t="shared" ref="F9:F16" si="0">+D9-E9</f>
        <v>0</v>
      </c>
      <c r="G9" s="40">
        <v>7639.6923076923067</v>
      </c>
      <c r="H9" s="40">
        <v>16430.730769230766</v>
      </c>
      <c r="I9" s="40">
        <v>11593.653846153844</v>
      </c>
      <c r="J9" s="40">
        <v>19318.692307692301</v>
      </c>
      <c r="K9" s="40">
        <f>+'[2]3.Pay Level'!$Q$34-'[2]3.Pay Level'!$F$34</f>
        <v>18268.761538461549</v>
      </c>
      <c r="L9" s="16"/>
      <c r="M9" s="51">
        <v>0</v>
      </c>
      <c r="N9" s="51"/>
      <c r="O9" s="52">
        <f t="shared" ref="O9:O16" si="1">+M9-N9</f>
        <v>0</v>
      </c>
      <c r="P9" s="44">
        <f>+[3]salaries!$Q$34+[3]salaries!$Q$44</f>
        <v>7144.2307692307695</v>
      </c>
      <c r="Q9" s="40">
        <f>+'[4]3.Pay Level'!$R$34</f>
        <v>7609.3173076923194</v>
      </c>
      <c r="R9" s="40">
        <f>+'[5]3.Pay Level'!$R$34</f>
        <v>4951.5499999999993</v>
      </c>
      <c r="S9" s="16"/>
      <c r="T9" s="51">
        <v>0</v>
      </c>
      <c r="U9" s="51"/>
      <c r="V9" s="52">
        <f t="shared" ref="V9:V16" si="2">+T9-U9</f>
        <v>0</v>
      </c>
      <c r="W9" s="44">
        <f>+[3]salaries!$Q$40</f>
        <v>742.46153846153902</v>
      </c>
      <c r="X9" s="40">
        <f>+'[4]3.Pay Level'!$R$39</f>
        <v>1669.7576923076886</v>
      </c>
      <c r="Y9" s="40">
        <f>+'[5]3.Pay Level'!$R$41</f>
        <v>816.64230769230926</v>
      </c>
      <c r="Z9" s="16"/>
      <c r="AA9" s="53">
        <f t="shared" ref="AA9:AA16" si="3">+D9+M9+T9</f>
        <v>0</v>
      </c>
      <c r="AB9" s="53">
        <f t="shared" ref="AB9:AB16" si="4">+E9+N9+U9</f>
        <v>0</v>
      </c>
      <c r="AC9" s="52">
        <f t="shared" ref="AC9:AC16" si="5">+AA9-AB9</f>
        <v>0</v>
      </c>
      <c r="AD9" s="53">
        <f t="shared" ref="AD9:AD16" si="6">+G9+P9+W9</f>
        <v>15526.384615384615</v>
      </c>
      <c r="AE9" s="53">
        <f t="shared" ref="AE9:AE16" si="7">+H9+Q9+X9</f>
        <v>25709.805769230774</v>
      </c>
      <c r="AF9" s="51">
        <f t="shared" ref="AF9:AF16" si="8">+K9+R9+Y9</f>
        <v>24036.953846153858</v>
      </c>
    </row>
    <row r="10" spans="1:32" x14ac:dyDescent="0.2">
      <c r="B10" s="9" t="s">
        <v>61</v>
      </c>
      <c r="C10" s="16"/>
      <c r="D10" s="51">
        <v>0</v>
      </c>
      <c r="E10" s="51"/>
      <c r="F10" s="52">
        <f t="shared" si="0"/>
        <v>0</v>
      </c>
      <c r="G10" s="40">
        <v>60382</v>
      </c>
      <c r="H10" s="40">
        <v>42688</v>
      </c>
      <c r="I10" s="40">
        <v>83354</v>
      </c>
      <c r="J10" s="40">
        <v>155945</v>
      </c>
      <c r="K10" s="40">
        <f>+'[2]3.Pay Level'!$F$33+'[2]3.Pay Level'!$F$30+'[2]3.Pay Level'!$F$27+'[2]3.Pay Level'!$F$22+'[2]3.Pay Level'!$F$23+'[2]3.Pay Level'!$F$20+'[2]3.Pay Level'!$F$19+'[2]3.Pay Level'!$F$14+'[2]3.Pay Level'!$F$13+'[2]3.Pay Level'!$F$8+'[2]3.Pay Level'!$F$7+'[2]3.Pay Level'!$F$5+'[2]3.Pay Level'!$F$3</f>
        <v>168581</v>
      </c>
      <c r="L10" s="16"/>
      <c r="M10" s="51">
        <v>0</v>
      </c>
      <c r="N10" s="51"/>
      <c r="O10" s="52">
        <f t="shared" si="1"/>
        <v>0</v>
      </c>
      <c r="P10" s="44">
        <f>+[3]salaries!$F$33+[3]salaries!$F$32+[3]salaries!$F$44-1500</f>
        <v>56742</v>
      </c>
      <c r="Q10" s="40">
        <f>+'[4]3.Pay Level'!$F$29+'[4]3.Pay Level'!$F$25</f>
        <v>35121</v>
      </c>
      <c r="R10" s="40">
        <f>+'[5]3.Pay Level'!$F$23+'[5]3.Pay Level'!$F$24+'[5]3.Pay Level'!$F$25+'[5]3.Pay Level'!$F$29</f>
        <v>71276</v>
      </c>
      <c r="S10" s="16"/>
      <c r="T10" s="51">
        <v>0</v>
      </c>
      <c r="U10" s="51"/>
      <c r="V10" s="52">
        <f t="shared" si="2"/>
        <v>0</v>
      </c>
      <c r="W10" s="44">
        <v>0</v>
      </c>
      <c r="X10" s="40">
        <v>8884</v>
      </c>
      <c r="Y10" s="40">
        <f>+'[5]3.Pay Level'!$F$40</f>
        <v>9579</v>
      </c>
      <c r="Z10" s="16"/>
      <c r="AA10" s="53">
        <f t="shared" si="3"/>
        <v>0</v>
      </c>
      <c r="AB10" s="53">
        <f t="shared" si="4"/>
        <v>0</v>
      </c>
      <c r="AC10" s="52">
        <f t="shared" si="5"/>
        <v>0</v>
      </c>
      <c r="AD10" s="53">
        <f t="shared" si="6"/>
        <v>117124</v>
      </c>
      <c r="AE10" s="53">
        <f t="shared" si="7"/>
        <v>86693</v>
      </c>
      <c r="AF10" s="51">
        <f t="shared" si="8"/>
        <v>249436</v>
      </c>
    </row>
    <row r="11" spans="1:32" x14ac:dyDescent="0.2">
      <c r="B11" s="9" t="s">
        <v>115</v>
      </c>
      <c r="C11" s="16"/>
      <c r="D11" s="51">
        <v>0</v>
      </c>
      <c r="E11" s="51"/>
      <c r="F11" s="52">
        <f t="shared" si="0"/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16"/>
      <c r="M11" s="51">
        <v>0</v>
      </c>
      <c r="N11" s="51"/>
      <c r="O11" s="52">
        <f t="shared" si="1"/>
        <v>0</v>
      </c>
      <c r="P11" s="44">
        <v>0</v>
      </c>
      <c r="Q11" s="40">
        <v>22000</v>
      </c>
      <c r="R11" s="40">
        <v>0</v>
      </c>
      <c r="S11" s="16"/>
      <c r="T11" s="51">
        <v>0</v>
      </c>
      <c r="U11" s="51"/>
      <c r="V11" s="52">
        <f t="shared" si="2"/>
        <v>0</v>
      </c>
      <c r="W11" s="44">
        <f>+[3]salaries!$F$38</f>
        <v>12149</v>
      </c>
      <c r="X11" s="40">
        <v>0</v>
      </c>
      <c r="Y11" s="40">
        <v>0</v>
      </c>
      <c r="Z11" s="16"/>
      <c r="AA11" s="53">
        <f t="shared" si="3"/>
        <v>0</v>
      </c>
      <c r="AB11" s="53">
        <f t="shared" si="4"/>
        <v>0</v>
      </c>
      <c r="AC11" s="52">
        <f t="shared" si="5"/>
        <v>0</v>
      </c>
      <c r="AD11" s="53">
        <f t="shared" si="6"/>
        <v>12149</v>
      </c>
      <c r="AE11" s="53">
        <f t="shared" si="7"/>
        <v>22000</v>
      </c>
      <c r="AF11" s="51">
        <f t="shared" si="8"/>
        <v>0</v>
      </c>
    </row>
    <row r="12" spans="1:32" x14ac:dyDescent="0.2">
      <c r="B12" s="9" t="s">
        <v>3</v>
      </c>
      <c r="C12" s="16"/>
      <c r="D12" s="51">
        <f>+[1]Sheet1!$C$7</f>
        <v>9958</v>
      </c>
      <c r="E12" s="51">
        <v>9835.69</v>
      </c>
      <c r="F12" s="52">
        <f t="shared" si="0"/>
        <v>122.30999999999949</v>
      </c>
      <c r="G12" s="40">
        <v>26122.926923076921</v>
      </c>
      <c r="H12" s="40">
        <v>27044.229807692307</v>
      </c>
      <c r="I12" s="40">
        <v>29477.674038461537</v>
      </c>
      <c r="J12" s="40">
        <v>28792.025384615386</v>
      </c>
      <c r="K12" s="40">
        <f>+'[2]4.Fringe_Benefits'!$B$33</f>
        <v>29661.522115384618</v>
      </c>
      <c r="L12" s="16"/>
      <c r="M12" s="51">
        <f>+[1]Sheet1!$C$28</f>
        <v>17989</v>
      </c>
      <c r="N12" s="51">
        <v>10666.33</v>
      </c>
      <c r="O12" s="52">
        <f t="shared" si="1"/>
        <v>7322.67</v>
      </c>
      <c r="P12" s="44">
        <f>+[3]benefits!$E$35+[3]benefits!$E$46</f>
        <v>17561.301923076921</v>
      </c>
      <c r="Q12" s="40">
        <f>+'[4]4.Fringe_Benefits'!$B$30</f>
        <v>18219.428365384614</v>
      </c>
      <c r="R12" s="40">
        <f>+'[5]4.Fringe_Benefits'!$B$32</f>
        <v>17285.718173076923</v>
      </c>
      <c r="S12" s="16"/>
      <c r="T12" s="51">
        <f>+[1]Sheet1!$C$45</f>
        <v>4177</v>
      </c>
      <c r="U12" s="51">
        <v>4457.55</v>
      </c>
      <c r="V12" s="52">
        <f t="shared" si="2"/>
        <v>-280.55000000000018</v>
      </c>
      <c r="W12" s="44">
        <f>+[3]benefits!$E$42</f>
        <v>5758.2346153846156</v>
      </c>
      <c r="X12" s="40">
        <v>5984</v>
      </c>
      <c r="Y12" s="40">
        <f>+'[5]4.Fringe_Benefits'!$B$38</f>
        <v>5353.7731730769228</v>
      </c>
      <c r="Z12" s="16"/>
      <c r="AA12" s="53">
        <f t="shared" si="3"/>
        <v>32124</v>
      </c>
      <c r="AB12" s="53">
        <f t="shared" si="4"/>
        <v>24959.57</v>
      </c>
      <c r="AC12" s="52">
        <f t="shared" si="5"/>
        <v>7164.43</v>
      </c>
      <c r="AD12" s="53">
        <f t="shared" si="6"/>
        <v>49442.463461538457</v>
      </c>
      <c r="AE12" s="53">
        <f t="shared" si="7"/>
        <v>51247.658173076925</v>
      </c>
      <c r="AF12" s="51">
        <f t="shared" si="8"/>
        <v>52301.013461538467</v>
      </c>
    </row>
    <row r="13" spans="1:32" x14ac:dyDescent="0.2">
      <c r="B13" s="9" t="s">
        <v>4</v>
      </c>
      <c r="C13" s="16"/>
      <c r="D13" s="51">
        <f>+[1]Sheet1!$C$8</f>
        <v>10661</v>
      </c>
      <c r="E13" s="51">
        <v>6429.78</v>
      </c>
      <c r="F13" s="52">
        <f t="shared" si="0"/>
        <v>4231.22</v>
      </c>
      <c r="G13" s="40">
        <v>14744</v>
      </c>
      <c r="H13" s="40">
        <v>15997</v>
      </c>
      <c r="I13" s="40">
        <v>13746</v>
      </c>
      <c r="J13" s="40">
        <v>12101.759999999997</v>
      </c>
      <c r="K13" s="40">
        <f>+'[2]4.Fringe_Benefits'!$D$33</f>
        <v>11212.679999999998</v>
      </c>
      <c r="L13" s="16"/>
      <c r="M13" s="51">
        <f>+[1]Sheet1!$C$29</f>
        <v>7242</v>
      </c>
      <c r="N13" s="51">
        <v>6600.57</v>
      </c>
      <c r="O13" s="52">
        <f t="shared" si="1"/>
        <v>641.43000000000029</v>
      </c>
      <c r="P13" s="44">
        <f>+[3]benefits!$F$35+[3]benefits!$F$46</f>
        <v>7915.98</v>
      </c>
      <c r="Q13" s="40">
        <f>+'[4]4.Fringe_Benefits'!$E$30</f>
        <v>7115.7999999999993</v>
      </c>
      <c r="R13" s="40">
        <f>+'[5]4.Fringe_Benefits'!$E$32</f>
        <v>6492.9599999999991</v>
      </c>
      <c r="S13" s="16"/>
      <c r="T13" s="51">
        <f>+[1]Sheet1!$C$46</f>
        <v>2213</v>
      </c>
      <c r="U13" s="51">
        <v>3219.8</v>
      </c>
      <c r="V13" s="52">
        <f t="shared" si="2"/>
        <v>-1006.8000000000002</v>
      </c>
      <c r="W13" s="44">
        <f>+[3]benefits!$F$42</f>
        <v>4184.4000000000005</v>
      </c>
      <c r="X13" s="40">
        <v>3460</v>
      </c>
      <c r="Y13" s="40">
        <f>+'[5]4.Fringe_Benefits'!$E$38</f>
        <v>3459.6000000000004</v>
      </c>
      <c r="Z13" s="16"/>
      <c r="AA13" s="53">
        <f t="shared" si="3"/>
        <v>20116</v>
      </c>
      <c r="AB13" s="53">
        <f t="shared" si="4"/>
        <v>16250.149999999998</v>
      </c>
      <c r="AC13" s="52">
        <f t="shared" si="5"/>
        <v>3865.8500000000022</v>
      </c>
      <c r="AD13" s="53">
        <f t="shared" si="6"/>
        <v>26844.38</v>
      </c>
      <c r="AE13" s="53">
        <f t="shared" si="7"/>
        <v>26572.799999999999</v>
      </c>
      <c r="AF13" s="51">
        <f t="shared" si="8"/>
        <v>21165.239999999998</v>
      </c>
    </row>
    <row r="14" spans="1:32" x14ac:dyDescent="0.2">
      <c r="B14" s="9" t="s">
        <v>5</v>
      </c>
      <c r="C14" s="16"/>
      <c r="D14" s="51">
        <f>+[1]Sheet1!$C$9</f>
        <v>1808</v>
      </c>
      <c r="E14" s="51">
        <v>1249.44</v>
      </c>
      <c r="F14" s="52">
        <f t="shared" si="0"/>
        <v>558.55999999999995</v>
      </c>
      <c r="G14" s="40">
        <v>4035.0072</v>
      </c>
      <c r="H14" s="40">
        <v>3401.6992000000005</v>
      </c>
      <c r="I14" s="40">
        <v>3215.1556800000003</v>
      </c>
      <c r="J14" s="40">
        <v>1687.8362000000006</v>
      </c>
      <c r="K14" s="40">
        <f>+'[2]4.Fringe_Benefits'!$E$33</f>
        <v>2522.4047600000004</v>
      </c>
      <c r="L14" s="16"/>
      <c r="M14" s="51">
        <f>+[1]Sheet1!$C$30</f>
        <v>3013</v>
      </c>
      <c r="N14" s="51">
        <v>2745.12</v>
      </c>
      <c r="O14" s="52">
        <f t="shared" si="1"/>
        <v>267.88000000000011</v>
      </c>
      <c r="P14" s="44">
        <f>+[3]benefits!$G$35+[3]benefits!$G$46</f>
        <v>3415.5328800000002</v>
      </c>
      <c r="Q14" s="40">
        <f>+'[4]4.Fringe_Benefits'!$F$30</f>
        <v>3826.4971340000002</v>
      </c>
      <c r="R14" s="40">
        <f>+'[5]4.Fringe_Benefits'!$F$32</f>
        <v>4096.5860480000001</v>
      </c>
      <c r="S14" s="16"/>
      <c r="T14" s="51">
        <f>+[1]Sheet1!$C$47</f>
        <v>658</v>
      </c>
      <c r="U14" s="51">
        <v>395.2</v>
      </c>
      <c r="V14" s="52">
        <f t="shared" si="2"/>
        <v>262.8</v>
      </c>
      <c r="W14" s="44">
        <f>+[3]benefits!$G$42</f>
        <v>417.23395999999991</v>
      </c>
      <c r="X14" s="40">
        <v>777</v>
      </c>
      <c r="Y14" s="40">
        <f>+'[5]4.Fringe_Benefits'!$F$38</f>
        <v>639.14989200000002</v>
      </c>
      <c r="Z14" s="16"/>
      <c r="AA14" s="53">
        <f t="shared" si="3"/>
        <v>5479</v>
      </c>
      <c r="AB14" s="53">
        <f t="shared" si="4"/>
        <v>4389.76</v>
      </c>
      <c r="AC14" s="52">
        <f t="shared" si="5"/>
        <v>1089.2399999999998</v>
      </c>
      <c r="AD14" s="53">
        <f t="shared" si="6"/>
        <v>7867.7740400000002</v>
      </c>
      <c r="AE14" s="53">
        <f t="shared" si="7"/>
        <v>8005.1963340000002</v>
      </c>
      <c r="AF14" s="51">
        <f t="shared" si="8"/>
        <v>7258.1407000000008</v>
      </c>
    </row>
    <row r="15" spans="1:32" x14ac:dyDescent="0.2">
      <c r="B15" s="9" t="s">
        <v>6</v>
      </c>
      <c r="C15" s="16"/>
      <c r="D15" s="51">
        <f>+[1]Sheet1!$C$10</f>
        <v>4004</v>
      </c>
      <c r="E15" s="51">
        <v>2648.18</v>
      </c>
      <c r="F15" s="52">
        <f t="shared" si="0"/>
        <v>1355.8200000000002</v>
      </c>
      <c r="G15" s="40">
        <v>10764.857307692308</v>
      </c>
      <c r="H15" s="40">
        <v>10938.708461538463</v>
      </c>
      <c r="I15" s="40">
        <v>12256.069615384615</v>
      </c>
      <c r="J15" s="40">
        <v>11516.810769230764</v>
      </c>
      <c r="K15" s="40">
        <f>+'[2]4.Fringe_Benefits'!$C$33</f>
        <v>12043.978846153845</v>
      </c>
      <c r="L15" s="16"/>
      <c r="M15" s="51">
        <f>+[1]Sheet1!$C$31</f>
        <v>6674</v>
      </c>
      <c r="N15" s="51">
        <v>3104.79</v>
      </c>
      <c r="O15" s="52">
        <f t="shared" si="1"/>
        <v>3569.21</v>
      </c>
      <c r="P15" s="44">
        <f>+[3]benefits!$H$35+[3]benefits!$H$46</f>
        <v>6367.3430769230763</v>
      </c>
      <c r="Q15" s="40">
        <f>+'[4]4.Fringe_Benefits'!$C$30</f>
        <v>6704.6622115384616</v>
      </c>
      <c r="R15" s="40">
        <f>+'[5]4.Fringe_Benefits'!$C$32</f>
        <v>7846.5164999999997</v>
      </c>
      <c r="S15" s="16"/>
      <c r="T15" s="51">
        <f>+[1]Sheet1!$C$48</f>
        <v>1456</v>
      </c>
      <c r="U15" s="51">
        <v>1439.89</v>
      </c>
      <c r="V15" s="52">
        <f t="shared" si="2"/>
        <v>16.1099999999999</v>
      </c>
      <c r="W15" s="44">
        <f>+[3]benefits!$H$42</f>
        <v>2303.2938461538461</v>
      </c>
      <c r="X15" s="40">
        <v>2393</v>
      </c>
      <c r="Y15" s="40">
        <f>+'[5]4.Fringe_Benefits'!$C$38</f>
        <v>2141.5092692307694</v>
      </c>
      <c r="Z15" s="16"/>
      <c r="AA15" s="53">
        <f t="shared" si="3"/>
        <v>12134</v>
      </c>
      <c r="AB15" s="53">
        <f t="shared" si="4"/>
        <v>7192.86</v>
      </c>
      <c r="AC15" s="52">
        <f t="shared" si="5"/>
        <v>4941.1400000000003</v>
      </c>
      <c r="AD15" s="53">
        <f t="shared" si="6"/>
        <v>19435.494230769229</v>
      </c>
      <c r="AE15" s="53">
        <f t="shared" si="7"/>
        <v>20036.370673076926</v>
      </c>
      <c r="AF15" s="51">
        <f t="shared" si="8"/>
        <v>22032.004615384616</v>
      </c>
    </row>
    <row r="16" spans="1:32" x14ac:dyDescent="0.2">
      <c r="B16" s="9" t="s">
        <v>7</v>
      </c>
      <c r="C16" s="16"/>
      <c r="D16" s="51">
        <v>0</v>
      </c>
      <c r="E16" s="51"/>
      <c r="F16" s="52">
        <f t="shared" si="0"/>
        <v>0</v>
      </c>
      <c r="G16" s="40">
        <v>7200</v>
      </c>
      <c r="H16" s="40">
        <v>14400</v>
      </c>
      <c r="I16" s="40">
        <v>14400</v>
      </c>
      <c r="J16" s="40">
        <v>21600</v>
      </c>
      <c r="K16" s="40">
        <f>+'[2]4.Fringe_Benefits'!$F$33</f>
        <v>14400</v>
      </c>
      <c r="L16" s="16"/>
      <c r="M16" s="51">
        <f>+[1]Sheet1!$C$32</f>
        <v>43200</v>
      </c>
      <c r="N16" s="51">
        <v>29201</v>
      </c>
      <c r="O16" s="52">
        <f t="shared" si="1"/>
        <v>13999</v>
      </c>
      <c r="P16" s="44">
        <f>+[3]benefits!$J$35+[3]benefits!$J$46</f>
        <v>43200</v>
      </c>
      <c r="Q16" s="40">
        <f>+'[4]4.Fringe_Benefits'!$D$30</f>
        <v>43200</v>
      </c>
      <c r="R16" s="40">
        <f>+'[5]4.Fringe_Benefits'!$D$32</f>
        <v>50400</v>
      </c>
      <c r="S16" s="16"/>
      <c r="T16" s="51">
        <v>0</v>
      </c>
      <c r="U16" s="51"/>
      <c r="V16" s="52">
        <f t="shared" si="2"/>
        <v>0</v>
      </c>
      <c r="W16" s="44">
        <v>0</v>
      </c>
      <c r="X16" s="40">
        <f>+'[4]4.Fringe_Benefits'!$D$35</f>
        <v>0</v>
      </c>
      <c r="Y16" s="40">
        <v>0</v>
      </c>
      <c r="Z16" s="16"/>
      <c r="AA16" s="53">
        <f t="shared" si="3"/>
        <v>43200</v>
      </c>
      <c r="AB16" s="53">
        <f t="shared" si="4"/>
        <v>29201</v>
      </c>
      <c r="AC16" s="52">
        <f t="shared" si="5"/>
        <v>13999</v>
      </c>
      <c r="AD16" s="53">
        <f t="shared" si="6"/>
        <v>50400</v>
      </c>
      <c r="AE16" s="53">
        <f t="shared" si="7"/>
        <v>57600</v>
      </c>
      <c r="AF16" s="51">
        <f t="shared" si="8"/>
        <v>64800</v>
      </c>
    </row>
    <row r="17" spans="2:33" x14ac:dyDescent="0.2">
      <c r="B17" s="9"/>
      <c r="C17" s="16"/>
      <c r="D17" s="39">
        <f t="shared" ref="D17:F17" si="9">SUM(D8:D16)</f>
        <v>187963</v>
      </c>
      <c r="E17" s="39">
        <f t="shared" si="9"/>
        <v>175124.02</v>
      </c>
      <c r="F17" s="37">
        <f t="shared" si="9"/>
        <v>12838.980000000005</v>
      </c>
      <c r="G17" s="39">
        <v>430723.48373846151</v>
      </c>
      <c r="H17" s="39">
        <v>451922.36823846149</v>
      </c>
      <c r="I17" s="39">
        <v>481630.55318000005</v>
      </c>
      <c r="J17" s="39">
        <v>459592.12466153852</v>
      </c>
      <c r="K17" s="39">
        <f t="shared" ref="K17" si="10">SUM(K8:K16)</f>
        <v>471306.54726000002</v>
      </c>
      <c r="L17" s="16"/>
      <c r="M17" s="39">
        <f t="shared" ref="M17:Q17" si="11">SUM(M8:M16)</f>
        <v>317032</v>
      </c>
      <c r="N17" s="39">
        <f t="shared" si="11"/>
        <v>244085.13999999998</v>
      </c>
      <c r="O17" s="37">
        <f t="shared" si="11"/>
        <v>72946.860000000015</v>
      </c>
      <c r="P17" s="39">
        <f t="shared" si="11"/>
        <v>337912.38864923082</v>
      </c>
      <c r="Q17" s="39">
        <f t="shared" si="11"/>
        <v>375708.70501861541</v>
      </c>
      <c r="R17" s="39">
        <f t="shared" ref="R17" si="12">SUM(R8:R16)</f>
        <v>347672.33072107699</v>
      </c>
      <c r="S17" s="16"/>
      <c r="T17" s="39">
        <f t="shared" ref="T17:X17" si="13">SUM(T8:T16)</f>
        <v>68871</v>
      </c>
      <c r="U17" s="39">
        <f t="shared" si="13"/>
        <v>68952.479999999996</v>
      </c>
      <c r="V17" s="37">
        <f t="shared" si="13"/>
        <v>-81.480000000001326</v>
      </c>
      <c r="W17" s="39">
        <f t="shared" si="13"/>
        <v>89439.623959999983</v>
      </c>
      <c r="X17" s="39">
        <f t="shared" si="13"/>
        <v>89141.757692307685</v>
      </c>
      <c r="Y17" s="39">
        <f t="shared" ref="Y17" si="14">SUM(Y8:Y16)</f>
        <v>82977.674642000013</v>
      </c>
      <c r="Z17" s="16"/>
      <c r="AA17" s="36">
        <f t="shared" ref="AA17:AF17" si="15">SUM(AA8:AA16)</f>
        <v>573866</v>
      </c>
      <c r="AB17" s="15">
        <f t="shared" si="15"/>
        <v>488161.64</v>
      </c>
      <c r="AC17" s="37">
        <f t="shared" si="15"/>
        <v>85704.360000000015</v>
      </c>
      <c r="AD17" s="39">
        <f t="shared" si="15"/>
        <v>858075.49634769233</v>
      </c>
      <c r="AE17" s="39">
        <f t="shared" si="15"/>
        <v>916772.83094938472</v>
      </c>
      <c r="AF17" s="39">
        <f t="shared" si="15"/>
        <v>901956.55262307695</v>
      </c>
      <c r="AG17" s="20">
        <f>+K17-H17</f>
        <v>19384.179021538526</v>
      </c>
    </row>
    <row r="18" spans="2:33" ht="5.25" customHeight="1" x14ac:dyDescent="0.2">
      <c r="B18" s="9"/>
      <c r="C18" s="16"/>
      <c r="D18" s="51"/>
      <c r="E18" s="51"/>
      <c r="F18" s="52"/>
      <c r="G18" s="51"/>
      <c r="H18" s="51"/>
      <c r="I18" s="51"/>
      <c r="J18" s="51"/>
      <c r="K18" s="51"/>
      <c r="L18" s="16"/>
      <c r="M18" s="51"/>
      <c r="N18" s="51"/>
      <c r="O18" s="52"/>
      <c r="P18" s="51"/>
      <c r="Q18" s="51"/>
      <c r="R18" s="51"/>
      <c r="S18" s="16"/>
      <c r="T18" s="51"/>
      <c r="U18" s="51"/>
      <c r="V18" s="52"/>
      <c r="W18" s="51"/>
      <c r="X18" s="51"/>
      <c r="Y18" s="51"/>
      <c r="Z18" s="16"/>
      <c r="AA18" s="53"/>
      <c r="AB18" s="41"/>
      <c r="AC18" s="52"/>
      <c r="AD18" s="51"/>
      <c r="AE18" s="51"/>
      <c r="AF18" s="51"/>
    </row>
    <row r="19" spans="2:33" x14ac:dyDescent="0.2">
      <c r="B19" s="9" t="s">
        <v>22</v>
      </c>
      <c r="C19" s="16"/>
      <c r="D19" s="51">
        <v>0</v>
      </c>
      <c r="E19" s="51"/>
      <c r="F19" s="52">
        <f t="shared" ref="F19:F20" si="16">+D19-E19</f>
        <v>0</v>
      </c>
      <c r="G19" s="40">
        <v>59000</v>
      </c>
      <c r="H19" s="40">
        <v>63000</v>
      </c>
      <c r="I19" s="40">
        <v>40000</v>
      </c>
      <c r="J19" s="40">
        <v>40000</v>
      </c>
      <c r="K19" s="40">
        <f>+'[2]line item'!$F$17</f>
        <v>40000</v>
      </c>
      <c r="L19" s="16"/>
      <c r="M19" s="51">
        <v>0</v>
      </c>
      <c r="N19" s="51"/>
      <c r="O19" s="52">
        <f t="shared" ref="O19:O20" si="17">+M19-N19</f>
        <v>0</v>
      </c>
      <c r="P19" s="44">
        <v>0</v>
      </c>
      <c r="Q19" s="40">
        <v>0</v>
      </c>
      <c r="R19" s="40">
        <v>0</v>
      </c>
      <c r="S19" s="16"/>
      <c r="T19" s="51">
        <v>0</v>
      </c>
      <c r="U19" s="51"/>
      <c r="V19" s="52">
        <f t="shared" ref="V19:V20" si="18">+T19-U19</f>
        <v>0</v>
      </c>
      <c r="W19" s="44">
        <v>0</v>
      </c>
      <c r="X19" s="40">
        <v>0</v>
      </c>
      <c r="Y19" s="40">
        <v>0</v>
      </c>
      <c r="Z19" s="16"/>
      <c r="AA19" s="53">
        <f t="shared" ref="AA19:AA20" si="19">+D19+M19+T19</f>
        <v>0</v>
      </c>
      <c r="AB19" s="53">
        <f t="shared" ref="AB19:AB20" si="20">+E19+N19+U19</f>
        <v>0</v>
      </c>
      <c r="AC19" s="52">
        <f t="shared" ref="AC19:AC20" si="21">+AA19-AB19</f>
        <v>0</v>
      </c>
      <c r="AD19" s="53">
        <f t="shared" ref="AD19:AD20" si="22">+G19+P19+W19</f>
        <v>59000</v>
      </c>
      <c r="AE19" s="53">
        <f>+H19+Q19+X19</f>
        <v>63000</v>
      </c>
      <c r="AF19" s="51">
        <f t="shared" ref="AF19:AF20" si="23">+K19+R19+Y19</f>
        <v>40000</v>
      </c>
    </row>
    <row r="20" spans="2:33" x14ac:dyDescent="0.2">
      <c r="B20" s="9" t="s">
        <v>13</v>
      </c>
      <c r="C20" s="16"/>
      <c r="D20" s="51">
        <v>0</v>
      </c>
      <c r="E20" s="51"/>
      <c r="F20" s="52">
        <f t="shared" si="16"/>
        <v>0</v>
      </c>
      <c r="G20" s="40">
        <v>0</v>
      </c>
      <c r="H20" s="40">
        <v>0</v>
      </c>
      <c r="I20" s="40">
        <v>20000</v>
      </c>
      <c r="J20" s="40">
        <v>20000</v>
      </c>
      <c r="K20" s="40">
        <f>+'[2]line item'!$F$18</f>
        <v>32000</v>
      </c>
      <c r="L20" s="16"/>
      <c r="M20" s="51">
        <v>0</v>
      </c>
      <c r="N20" s="51"/>
      <c r="O20" s="52">
        <f t="shared" si="17"/>
        <v>0</v>
      </c>
      <c r="P20" s="44">
        <v>0</v>
      </c>
      <c r="Q20" s="40">
        <v>0</v>
      </c>
      <c r="R20" s="40">
        <v>0</v>
      </c>
      <c r="S20" s="16"/>
      <c r="T20" s="51">
        <v>0</v>
      </c>
      <c r="U20" s="51"/>
      <c r="V20" s="52">
        <f t="shared" si="18"/>
        <v>0</v>
      </c>
      <c r="W20" s="44">
        <v>0</v>
      </c>
      <c r="X20" s="40">
        <v>0</v>
      </c>
      <c r="Y20" s="40">
        <f>+'[5]5.Budget_Items'!$B$46</f>
        <v>400</v>
      </c>
      <c r="Z20" s="16"/>
      <c r="AA20" s="53">
        <f t="shared" si="19"/>
        <v>0</v>
      </c>
      <c r="AB20" s="53">
        <f t="shared" si="20"/>
        <v>0</v>
      </c>
      <c r="AC20" s="52">
        <f t="shared" si="21"/>
        <v>0</v>
      </c>
      <c r="AD20" s="53">
        <f t="shared" si="22"/>
        <v>0</v>
      </c>
      <c r="AE20" s="53">
        <f>+H20+Q20+X20</f>
        <v>0</v>
      </c>
      <c r="AF20" s="51">
        <f t="shared" si="23"/>
        <v>32400</v>
      </c>
    </row>
    <row r="21" spans="2:33" x14ac:dyDescent="0.2">
      <c r="B21" s="9"/>
      <c r="C21" s="16"/>
      <c r="D21" s="39">
        <f t="shared" ref="D21:F21" si="24">SUM(D19:D20)</f>
        <v>0</v>
      </c>
      <c r="E21" s="39">
        <f t="shared" si="24"/>
        <v>0</v>
      </c>
      <c r="F21" s="37">
        <f t="shared" si="24"/>
        <v>0</v>
      </c>
      <c r="G21" s="39">
        <v>59000</v>
      </c>
      <c r="H21" s="39">
        <v>63000</v>
      </c>
      <c r="I21" s="39">
        <v>60000</v>
      </c>
      <c r="J21" s="39">
        <v>60000</v>
      </c>
      <c r="K21" s="39">
        <f t="shared" ref="K21" si="25">SUM(K19:K20)</f>
        <v>72000</v>
      </c>
      <c r="L21" s="16"/>
      <c r="M21" s="39">
        <f t="shared" ref="M21:Q21" si="26">SUM(M19:M20)</f>
        <v>0</v>
      </c>
      <c r="N21" s="39">
        <f t="shared" si="26"/>
        <v>0</v>
      </c>
      <c r="O21" s="37">
        <f t="shared" si="26"/>
        <v>0</v>
      </c>
      <c r="P21" s="39">
        <f t="shared" si="26"/>
        <v>0</v>
      </c>
      <c r="Q21" s="39">
        <f t="shared" si="26"/>
        <v>0</v>
      </c>
      <c r="R21" s="39">
        <f t="shared" ref="R21" si="27">SUM(R19:R20)</f>
        <v>0</v>
      </c>
      <c r="S21" s="16"/>
      <c r="T21" s="39">
        <f t="shared" ref="T21:X21" si="28">SUM(T19:T20)</f>
        <v>0</v>
      </c>
      <c r="U21" s="39">
        <f t="shared" si="28"/>
        <v>0</v>
      </c>
      <c r="V21" s="37">
        <f t="shared" si="28"/>
        <v>0</v>
      </c>
      <c r="W21" s="39">
        <f t="shared" si="28"/>
        <v>0</v>
      </c>
      <c r="X21" s="39">
        <f t="shared" si="28"/>
        <v>0</v>
      </c>
      <c r="Y21" s="39">
        <f t="shared" ref="Y21" si="29">SUM(Y19:Y20)</f>
        <v>400</v>
      </c>
      <c r="Z21" s="16"/>
      <c r="AA21" s="36">
        <f t="shared" ref="AA21:AF21" si="30">SUM(AA19:AA20)</f>
        <v>0</v>
      </c>
      <c r="AB21" s="15">
        <f t="shared" si="30"/>
        <v>0</v>
      </c>
      <c r="AC21" s="37">
        <f t="shared" si="30"/>
        <v>0</v>
      </c>
      <c r="AD21" s="39">
        <f t="shared" si="30"/>
        <v>59000</v>
      </c>
      <c r="AE21" s="39">
        <f t="shared" si="30"/>
        <v>63000</v>
      </c>
      <c r="AF21" s="39">
        <f t="shared" si="30"/>
        <v>72400</v>
      </c>
      <c r="AG21" s="20">
        <f>+K21-H21</f>
        <v>9000</v>
      </c>
    </row>
    <row r="22" spans="2:33" ht="7.5" customHeight="1" x14ac:dyDescent="0.2">
      <c r="B22" s="9"/>
      <c r="C22" s="16"/>
      <c r="D22" s="51"/>
      <c r="E22" s="51"/>
      <c r="F22" s="52"/>
      <c r="G22" s="51"/>
      <c r="H22" s="51"/>
      <c r="I22" s="51"/>
      <c r="J22" s="51"/>
      <c r="K22" s="51"/>
      <c r="L22" s="16"/>
      <c r="M22" s="51"/>
      <c r="N22" s="51"/>
      <c r="O22" s="52"/>
      <c r="P22" s="51"/>
      <c r="Q22" s="51"/>
      <c r="R22" s="51"/>
      <c r="S22" s="16"/>
      <c r="T22" s="51"/>
      <c r="U22" s="51"/>
      <c r="V22" s="52"/>
      <c r="W22" s="51"/>
      <c r="X22" s="51"/>
      <c r="Y22" s="51"/>
      <c r="Z22" s="16"/>
      <c r="AA22" s="53"/>
      <c r="AB22" s="41"/>
      <c r="AC22" s="52"/>
      <c r="AD22" s="51"/>
      <c r="AE22" s="51"/>
      <c r="AF22" s="51"/>
    </row>
    <row r="23" spans="2:33" x14ac:dyDescent="0.2">
      <c r="B23" s="9" t="s">
        <v>117</v>
      </c>
      <c r="C23" s="16"/>
      <c r="D23" s="51">
        <v>0</v>
      </c>
      <c r="E23" s="51"/>
      <c r="F23" s="52">
        <f t="shared" ref="F23:F24" si="31">+D23-E23</f>
        <v>0</v>
      </c>
      <c r="G23" s="40">
        <v>5000</v>
      </c>
      <c r="H23" s="40">
        <v>5000</v>
      </c>
      <c r="I23" s="40">
        <v>4000</v>
      </c>
      <c r="J23" s="40">
        <v>8400</v>
      </c>
      <c r="K23" s="40">
        <f>+'[2]line item'!$F$21</f>
        <v>8400</v>
      </c>
      <c r="L23" s="16"/>
      <c r="M23" s="51">
        <v>0</v>
      </c>
      <c r="N23" s="51"/>
      <c r="O23" s="52">
        <f t="shared" ref="O23:O24" si="32">+M23-N23</f>
        <v>0</v>
      </c>
      <c r="P23" s="44">
        <v>0</v>
      </c>
      <c r="Q23" s="40">
        <v>0</v>
      </c>
      <c r="R23" s="40">
        <v>0</v>
      </c>
      <c r="S23" s="16"/>
      <c r="T23" s="51">
        <v>0</v>
      </c>
      <c r="U23" s="51"/>
      <c r="V23" s="52">
        <f t="shared" ref="V23:V24" si="33">+T23-U23</f>
        <v>0</v>
      </c>
      <c r="W23" s="44">
        <v>0</v>
      </c>
      <c r="X23" s="40">
        <v>0</v>
      </c>
      <c r="Y23" s="40">
        <v>0</v>
      </c>
      <c r="Z23" s="16"/>
      <c r="AA23" s="53">
        <f t="shared" ref="AA23:AA24" si="34">+D23+M23+T23</f>
        <v>0</v>
      </c>
      <c r="AB23" s="53">
        <f t="shared" ref="AB23:AB24" si="35">+E23+N23+U23</f>
        <v>0</v>
      </c>
      <c r="AC23" s="52">
        <f t="shared" ref="AC23:AC24" si="36">+AA23-AB23</f>
        <v>0</v>
      </c>
      <c r="AD23" s="53">
        <f t="shared" ref="AD23:AD24" si="37">+G23+P23+W23</f>
        <v>5000</v>
      </c>
      <c r="AE23" s="53">
        <f>+H23+Q23+X23</f>
        <v>5000</v>
      </c>
      <c r="AF23" s="51">
        <f t="shared" ref="AF23:AF24" si="38">+K23+R23+Y23</f>
        <v>8400</v>
      </c>
    </row>
    <row r="24" spans="2:33" x14ac:dyDescent="0.2">
      <c r="B24" s="9" t="s">
        <v>91</v>
      </c>
      <c r="C24" s="16"/>
      <c r="D24" s="51">
        <f>+[1]Sheet1!$C$14</f>
        <v>7200</v>
      </c>
      <c r="E24" s="51">
        <v>9366</v>
      </c>
      <c r="F24" s="52">
        <f t="shared" si="31"/>
        <v>-2166</v>
      </c>
      <c r="G24" s="40">
        <v>26800</v>
      </c>
      <c r="H24" s="40">
        <v>36300</v>
      </c>
      <c r="I24" s="40">
        <v>23400</v>
      </c>
      <c r="J24" s="40">
        <v>24700</v>
      </c>
      <c r="K24" s="40">
        <f>+'[2]line item'!$F$22</f>
        <v>55586</v>
      </c>
      <c r="L24" s="16"/>
      <c r="M24" s="51">
        <v>0</v>
      </c>
      <c r="N24" s="51"/>
      <c r="O24" s="52">
        <f t="shared" si="32"/>
        <v>0</v>
      </c>
      <c r="P24" s="44">
        <v>0</v>
      </c>
      <c r="Q24" s="40">
        <v>0</v>
      </c>
      <c r="R24" s="40">
        <v>0</v>
      </c>
      <c r="S24" s="16"/>
      <c r="T24" s="51">
        <v>0</v>
      </c>
      <c r="U24" s="51"/>
      <c r="V24" s="52">
        <f t="shared" si="33"/>
        <v>0</v>
      </c>
      <c r="W24" s="44">
        <v>0</v>
      </c>
      <c r="X24" s="40">
        <v>0</v>
      </c>
      <c r="Y24" s="40">
        <v>0</v>
      </c>
      <c r="Z24" s="16"/>
      <c r="AA24" s="53">
        <f t="shared" si="34"/>
        <v>7200</v>
      </c>
      <c r="AB24" s="53">
        <f t="shared" si="35"/>
        <v>9366</v>
      </c>
      <c r="AC24" s="52">
        <f t="shared" si="36"/>
        <v>-2166</v>
      </c>
      <c r="AD24" s="53">
        <f t="shared" si="37"/>
        <v>26800</v>
      </c>
      <c r="AE24" s="53">
        <f>+H24+Q24+X24</f>
        <v>36300</v>
      </c>
      <c r="AF24" s="51">
        <f t="shared" si="38"/>
        <v>55586</v>
      </c>
    </row>
    <row r="25" spans="2:33" x14ac:dyDescent="0.2">
      <c r="B25" s="9"/>
      <c r="C25" s="16"/>
      <c r="D25" s="39">
        <f t="shared" ref="D25:E25" si="39">SUM(D23:D24)</f>
        <v>7200</v>
      </c>
      <c r="E25" s="39">
        <f t="shared" si="39"/>
        <v>9366</v>
      </c>
      <c r="F25" s="37">
        <f t="shared" ref="F25" si="40">SUM(F23:F24)</f>
        <v>-2166</v>
      </c>
      <c r="G25" s="39">
        <v>31800</v>
      </c>
      <c r="H25" s="39">
        <v>41300</v>
      </c>
      <c r="I25" s="39">
        <v>27400</v>
      </c>
      <c r="J25" s="39">
        <v>33100</v>
      </c>
      <c r="K25" s="39">
        <f t="shared" ref="K25" si="41">SUM(K23:K24)</f>
        <v>63986</v>
      </c>
      <c r="L25" s="16"/>
      <c r="M25" s="39">
        <f t="shared" ref="M25:O25" si="42">SUM(M23:M24)</f>
        <v>0</v>
      </c>
      <c r="N25" s="39">
        <f t="shared" si="42"/>
        <v>0</v>
      </c>
      <c r="O25" s="37">
        <f t="shared" si="42"/>
        <v>0</v>
      </c>
      <c r="P25" s="39">
        <f>SUM(P23:P24)</f>
        <v>0</v>
      </c>
      <c r="Q25" s="39">
        <f t="shared" ref="Q25:R25" si="43">SUM(Q23:Q24)</f>
        <v>0</v>
      </c>
      <c r="R25" s="39">
        <f t="shared" si="43"/>
        <v>0</v>
      </c>
      <c r="S25" s="16"/>
      <c r="T25" s="39">
        <f t="shared" ref="T25:V25" si="44">SUM(T23:T24)</f>
        <v>0</v>
      </c>
      <c r="U25" s="39">
        <f t="shared" si="44"/>
        <v>0</v>
      </c>
      <c r="V25" s="37">
        <f t="shared" si="44"/>
        <v>0</v>
      </c>
      <c r="W25" s="39">
        <f>SUM(W23:W24)</f>
        <v>0</v>
      </c>
      <c r="X25" s="39">
        <f t="shared" ref="X25:Y25" si="45">SUM(X23:X24)</f>
        <v>0</v>
      </c>
      <c r="Y25" s="39">
        <f t="shared" si="45"/>
        <v>0</v>
      </c>
      <c r="Z25" s="16"/>
      <c r="AA25" s="36">
        <f>SUM(AA23:AA24)</f>
        <v>7200</v>
      </c>
      <c r="AB25" s="15">
        <f t="shared" ref="AB25:AE25" si="46">SUM(AB23:AB24)</f>
        <v>9366</v>
      </c>
      <c r="AC25" s="37">
        <f t="shared" si="46"/>
        <v>-2166</v>
      </c>
      <c r="AD25" s="39">
        <f t="shared" si="46"/>
        <v>31800</v>
      </c>
      <c r="AE25" s="37">
        <f t="shared" si="46"/>
        <v>41300</v>
      </c>
      <c r="AF25" s="39">
        <f t="shared" ref="AF25" si="47">SUM(AF23:AF24)</f>
        <v>63986</v>
      </c>
      <c r="AG25" s="20">
        <f>+K25-H25</f>
        <v>22686</v>
      </c>
    </row>
    <row r="26" spans="2:33" ht="5.25" customHeight="1" x14ac:dyDescent="0.2">
      <c r="B26" s="9"/>
      <c r="C26" s="16"/>
      <c r="D26" s="51"/>
      <c r="E26" s="51"/>
      <c r="F26" s="52"/>
      <c r="G26" s="51"/>
      <c r="H26" s="51"/>
      <c r="I26" s="51"/>
      <c r="J26" s="51"/>
      <c r="K26" s="51"/>
      <c r="L26" s="16"/>
      <c r="M26" s="51"/>
      <c r="N26" s="51"/>
      <c r="O26" s="52"/>
      <c r="P26" s="51"/>
      <c r="Q26" s="51"/>
      <c r="R26" s="51"/>
      <c r="S26" s="16"/>
      <c r="T26" s="51"/>
      <c r="U26" s="51"/>
      <c r="V26" s="52"/>
      <c r="W26" s="51"/>
      <c r="X26" s="51"/>
      <c r="Y26" s="51"/>
      <c r="Z26" s="16"/>
      <c r="AA26" s="53"/>
      <c r="AB26" s="41"/>
      <c r="AC26" s="52"/>
      <c r="AD26" s="51"/>
      <c r="AE26" s="51"/>
      <c r="AF26" s="51"/>
    </row>
    <row r="27" spans="2:33" x14ac:dyDescent="0.2">
      <c r="B27" s="9" t="s">
        <v>8</v>
      </c>
      <c r="C27" s="16"/>
      <c r="D27" s="51">
        <f>+[1]Sheet1!$C$11</f>
        <v>6407</v>
      </c>
      <c r="E27" s="51">
        <v>5093.29</v>
      </c>
      <c r="F27" s="52">
        <f t="shared" ref="F27:F46" si="48">+D27-E27</f>
        <v>1313.71</v>
      </c>
      <c r="G27" s="40">
        <v>45000</v>
      </c>
      <c r="H27" s="40">
        <v>55576</v>
      </c>
      <c r="I27" s="40">
        <v>80000</v>
      </c>
      <c r="J27" s="40">
        <v>70000</v>
      </c>
      <c r="K27" s="40">
        <f>+'[2]line item'!$F$25</f>
        <v>61000</v>
      </c>
      <c r="L27" s="16"/>
      <c r="M27" s="51">
        <f>+[1]Sheet1!$C$33</f>
        <v>7748</v>
      </c>
      <c r="N27" s="51">
        <v>1686.94</v>
      </c>
      <c r="O27" s="52">
        <f t="shared" ref="O27:O29" si="49">+M27-N27</f>
        <v>6061.0599999999995</v>
      </c>
      <c r="P27" s="44">
        <v>7540</v>
      </c>
      <c r="Q27" s="40">
        <v>5000</v>
      </c>
      <c r="R27" s="40">
        <v>5000</v>
      </c>
      <c r="S27" s="16"/>
      <c r="T27" s="51">
        <f>+[1]Sheet1!$C$49</f>
        <v>745</v>
      </c>
      <c r="U27" s="51">
        <v>824.7</v>
      </c>
      <c r="V27" s="52">
        <f t="shared" ref="V27:V29" si="50">+T27-U27</f>
        <v>-79.700000000000045</v>
      </c>
      <c r="W27" s="44">
        <v>725</v>
      </c>
      <c r="X27" s="40">
        <v>2000</v>
      </c>
      <c r="Y27" s="40">
        <v>2000</v>
      </c>
      <c r="Z27" s="16"/>
      <c r="AA27" s="53">
        <f t="shared" ref="AA27:AA46" si="51">+D27+M27+T27</f>
        <v>14900</v>
      </c>
      <c r="AB27" s="53">
        <f t="shared" ref="AB27:AB46" si="52">+E27+N27+U27</f>
        <v>7604.9299999999994</v>
      </c>
      <c r="AC27" s="52">
        <f t="shared" ref="AC27:AC46" si="53">+AA27-AB27</f>
        <v>7295.0700000000006</v>
      </c>
      <c r="AD27" s="53">
        <f t="shared" ref="AD27:AD46" si="54">+G27+P27+W27</f>
        <v>53265</v>
      </c>
      <c r="AE27" s="53">
        <f t="shared" ref="AE27:AE46" si="55">+H27+Q27+X27</f>
        <v>62576</v>
      </c>
      <c r="AF27" s="51">
        <f t="shared" ref="AF27:AF46" si="56">+K27+R27+Y27</f>
        <v>68000</v>
      </c>
    </row>
    <row r="28" spans="2:33" x14ac:dyDescent="0.2">
      <c r="B28" s="9" t="s">
        <v>9</v>
      </c>
      <c r="C28" s="16"/>
      <c r="D28" s="51">
        <v>0</v>
      </c>
      <c r="E28" s="51"/>
      <c r="F28" s="52">
        <f t="shared" si="48"/>
        <v>0</v>
      </c>
      <c r="G28" s="40">
        <v>1000</v>
      </c>
      <c r="H28" s="40">
        <v>1000</v>
      </c>
      <c r="I28" s="40">
        <v>1000</v>
      </c>
      <c r="J28" s="40">
        <v>5000</v>
      </c>
      <c r="K28" s="40">
        <f>+'[2]line item'!$F$27</f>
        <v>2000</v>
      </c>
      <c r="L28" s="16"/>
      <c r="M28" s="51">
        <v>0</v>
      </c>
      <c r="N28" s="51"/>
      <c r="O28" s="52">
        <f t="shared" si="49"/>
        <v>0</v>
      </c>
      <c r="P28" s="44">
        <v>0</v>
      </c>
      <c r="Q28" s="40">
        <v>0</v>
      </c>
      <c r="R28" s="40">
        <v>0</v>
      </c>
      <c r="S28" s="16"/>
      <c r="T28" s="51">
        <v>0</v>
      </c>
      <c r="U28" s="51"/>
      <c r="V28" s="52">
        <f t="shared" si="50"/>
        <v>0</v>
      </c>
      <c r="W28" s="44">
        <v>0</v>
      </c>
      <c r="X28" s="40">
        <v>0</v>
      </c>
      <c r="Y28" s="40">
        <v>0</v>
      </c>
      <c r="Z28" s="16"/>
      <c r="AA28" s="53">
        <f t="shared" si="51"/>
        <v>0</v>
      </c>
      <c r="AB28" s="53">
        <f t="shared" si="52"/>
        <v>0</v>
      </c>
      <c r="AC28" s="52">
        <f t="shared" si="53"/>
        <v>0</v>
      </c>
      <c r="AD28" s="53">
        <f t="shared" si="54"/>
        <v>1000</v>
      </c>
      <c r="AE28" s="53">
        <f t="shared" si="55"/>
        <v>1000</v>
      </c>
      <c r="AF28" s="51">
        <f t="shared" si="56"/>
        <v>2000</v>
      </c>
    </row>
    <row r="29" spans="2:33" x14ac:dyDescent="0.2">
      <c r="B29" s="9" t="s">
        <v>103</v>
      </c>
      <c r="C29" s="16"/>
      <c r="D29" s="51">
        <v>0</v>
      </c>
      <c r="E29" s="51"/>
      <c r="F29" s="52">
        <f t="shared" si="48"/>
        <v>0</v>
      </c>
      <c r="G29" s="40">
        <v>15000</v>
      </c>
      <c r="H29" s="40">
        <v>15000</v>
      </c>
      <c r="I29" s="40">
        <v>10000</v>
      </c>
      <c r="J29" s="40">
        <v>10000</v>
      </c>
      <c r="K29" s="40">
        <f>+'[2]line item'!$F$26</f>
        <v>5000</v>
      </c>
      <c r="L29" s="16"/>
      <c r="M29" s="51">
        <f>+[1]Sheet1!$C$34</f>
        <v>10000</v>
      </c>
      <c r="N29" s="51">
        <f>1386.22+861.13</f>
        <v>2247.35</v>
      </c>
      <c r="O29" s="52">
        <f t="shared" si="49"/>
        <v>7752.65</v>
      </c>
      <c r="P29" s="44">
        <v>3000</v>
      </c>
      <c r="Q29" s="40">
        <v>5000</v>
      </c>
      <c r="R29" s="40">
        <f>+'[5]5.Budget_Items'!$B$62</f>
        <v>10000</v>
      </c>
      <c r="S29" s="16"/>
      <c r="T29" s="51">
        <v>0</v>
      </c>
      <c r="U29" s="51"/>
      <c r="V29" s="52">
        <f t="shared" si="50"/>
        <v>0</v>
      </c>
      <c r="W29" s="44">
        <v>0</v>
      </c>
      <c r="X29" s="40">
        <v>0</v>
      </c>
      <c r="Y29" s="40">
        <v>0</v>
      </c>
      <c r="Z29" s="16"/>
      <c r="AA29" s="53">
        <f t="shared" si="51"/>
        <v>10000</v>
      </c>
      <c r="AB29" s="53">
        <f t="shared" si="52"/>
        <v>2247.35</v>
      </c>
      <c r="AC29" s="52">
        <f t="shared" si="53"/>
        <v>7752.65</v>
      </c>
      <c r="AD29" s="53">
        <f t="shared" si="54"/>
        <v>18000</v>
      </c>
      <c r="AE29" s="53">
        <f t="shared" si="55"/>
        <v>20000</v>
      </c>
      <c r="AF29" s="51">
        <f t="shared" si="56"/>
        <v>15000</v>
      </c>
    </row>
    <row r="30" spans="2:33" x14ac:dyDescent="0.2">
      <c r="B30" s="9" t="s">
        <v>113</v>
      </c>
      <c r="C30" s="16"/>
      <c r="D30" s="51"/>
      <c r="E30" s="51"/>
      <c r="F30" s="52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16"/>
      <c r="M30" s="51"/>
      <c r="N30" s="51"/>
      <c r="O30" s="52"/>
      <c r="P30" s="44">
        <v>0</v>
      </c>
      <c r="Q30" s="40">
        <v>0</v>
      </c>
      <c r="R30" s="40">
        <v>0</v>
      </c>
      <c r="S30" s="16"/>
      <c r="T30" s="51"/>
      <c r="U30" s="51"/>
      <c r="V30" s="52"/>
      <c r="W30" s="44">
        <v>0</v>
      </c>
      <c r="X30" s="40">
        <v>0</v>
      </c>
      <c r="Y30" s="40">
        <v>0</v>
      </c>
      <c r="Z30" s="16"/>
      <c r="AA30" s="53">
        <f t="shared" si="51"/>
        <v>0</v>
      </c>
      <c r="AB30" s="53">
        <f t="shared" si="52"/>
        <v>0</v>
      </c>
      <c r="AC30" s="52">
        <f t="shared" ref="AC30" si="57">+AA30-AB30</f>
        <v>0</v>
      </c>
      <c r="AD30" s="53">
        <f t="shared" si="54"/>
        <v>0</v>
      </c>
      <c r="AE30" s="53">
        <f t="shared" si="55"/>
        <v>0</v>
      </c>
      <c r="AF30" s="51">
        <f t="shared" si="56"/>
        <v>0</v>
      </c>
    </row>
    <row r="31" spans="2:33" x14ac:dyDescent="0.2">
      <c r="B31" s="9" t="s">
        <v>12</v>
      </c>
      <c r="C31" s="16"/>
      <c r="D31" s="51">
        <v>0</v>
      </c>
      <c r="E31" s="51"/>
      <c r="F31" s="52">
        <f t="shared" si="48"/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16"/>
      <c r="M31" s="51">
        <v>0</v>
      </c>
      <c r="N31" s="51"/>
      <c r="O31" s="52">
        <f t="shared" ref="O31:O46" si="58">+M31-N31</f>
        <v>0</v>
      </c>
      <c r="P31" s="44">
        <v>0</v>
      </c>
      <c r="Q31" s="40">
        <v>0</v>
      </c>
      <c r="R31" s="40">
        <v>0</v>
      </c>
      <c r="S31" s="16"/>
      <c r="T31" s="51">
        <v>0</v>
      </c>
      <c r="U31" s="51"/>
      <c r="V31" s="52">
        <f t="shared" ref="V31:V46" si="59">+T31-U31</f>
        <v>0</v>
      </c>
      <c r="W31" s="44"/>
      <c r="X31" s="40">
        <v>0</v>
      </c>
      <c r="Y31" s="40">
        <v>0</v>
      </c>
      <c r="Z31" s="16"/>
      <c r="AA31" s="53">
        <f t="shared" si="51"/>
        <v>0</v>
      </c>
      <c r="AB31" s="53">
        <f t="shared" si="52"/>
        <v>0</v>
      </c>
      <c r="AC31" s="52">
        <f t="shared" si="53"/>
        <v>0</v>
      </c>
      <c r="AD31" s="53">
        <f t="shared" si="54"/>
        <v>0</v>
      </c>
      <c r="AE31" s="53">
        <f t="shared" si="55"/>
        <v>0</v>
      </c>
      <c r="AF31" s="51">
        <f t="shared" si="56"/>
        <v>0</v>
      </c>
    </row>
    <row r="32" spans="2:33" x14ac:dyDescent="0.2">
      <c r="B32" s="9" t="s">
        <v>96</v>
      </c>
      <c r="C32" s="16"/>
      <c r="D32" s="51">
        <f>+[1]Sheet1!$C$12</f>
        <v>78000</v>
      </c>
      <c r="E32" s="51">
        <v>77428.11</v>
      </c>
      <c r="F32" s="52">
        <f t="shared" si="48"/>
        <v>571.88999999999942</v>
      </c>
      <c r="G32" s="40">
        <v>90000</v>
      </c>
      <c r="H32" s="40">
        <v>85000</v>
      </c>
      <c r="I32" s="40">
        <v>85000</v>
      </c>
      <c r="J32" s="40">
        <v>80000</v>
      </c>
      <c r="K32" s="40">
        <f>+'[2]line item'!$F$29</f>
        <v>80000</v>
      </c>
      <c r="L32" s="16"/>
      <c r="M32" s="51">
        <v>0</v>
      </c>
      <c r="N32" s="51"/>
      <c r="O32" s="52">
        <f t="shared" si="58"/>
        <v>0</v>
      </c>
      <c r="P32" s="44">
        <v>0</v>
      </c>
      <c r="Q32" s="40">
        <v>0</v>
      </c>
      <c r="R32" s="40">
        <v>0</v>
      </c>
      <c r="S32" s="16"/>
      <c r="T32" s="51">
        <v>0</v>
      </c>
      <c r="U32" s="51"/>
      <c r="V32" s="52">
        <f t="shared" si="59"/>
        <v>0</v>
      </c>
      <c r="W32" s="44">
        <v>0</v>
      </c>
      <c r="X32" s="40">
        <v>0</v>
      </c>
      <c r="Y32" s="40">
        <v>0</v>
      </c>
      <c r="Z32" s="16"/>
      <c r="AA32" s="53">
        <f t="shared" si="51"/>
        <v>78000</v>
      </c>
      <c r="AB32" s="53">
        <f t="shared" si="52"/>
        <v>77428.11</v>
      </c>
      <c r="AC32" s="52">
        <f t="shared" si="53"/>
        <v>571.88999999999942</v>
      </c>
      <c r="AD32" s="53">
        <f t="shared" si="54"/>
        <v>90000</v>
      </c>
      <c r="AE32" s="53">
        <f t="shared" si="55"/>
        <v>85000</v>
      </c>
      <c r="AF32" s="51">
        <f t="shared" si="56"/>
        <v>80000</v>
      </c>
    </row>
    <row r="33" spans="2:33" x14ac:dyDescent="0.2">
      <c r="B33" s="9" t="s">
        <v>97</v>
      </c>
      <c r="C33" s="16"/>
      <c r="D33" s="51">
        <f>+[1]Sheet1!$C$13</f>
        <v>1920</v>
      </c>
      <c r="E33" s="51"/>
      <c r="F33" s="52">
        <f t="shared" si="48"/>
        <v>1920</v>
      </c>
      <c r="G33" s="40">
        <v>18000</v>
      </c>
      <c r="H33" s="40">
        <v>18000</v>
      </c>
      <c r="I33" s="40">
        <v>18000</v>
      </c>
      <c r="J33" s="40">
        <v>18000</v>
      </c>
      <c r="K33" s="40">
        <f>+'[2]line item'!$F$30</f>
        <v>10000</v>
      </c>
      <c r="L33" s="16"/>
      <c r="M33" s="51">
        <v>0</v>
      </c>
      <c r="N33" s="51"/>
      <c r="O33" s="52">
        <f t="shared" si="58"/>
        <v>0</v>
      </c>
      <c r="P33" s="44">
        <v>0</v>
      </c>
      <c r="Q33" s="40">
        <v>0</v>
      </c>
      <c r="R33" s="40">
        <v>0</v>
      </c>
      <c r="S33" s="16"/>
      <c r="T33" s="51">
        <v>0</v>
      </c>
      <c r="U33" s="51"/>
      <c r="V33" s="52">
        <f t="shared" si="59"/>
        <v>0</v>
      </c>
      <c r="W33" s="44">
        <v>0</v>
      </c>
      <c r="X33" s="40">
        <v>0</v>
      </c>
      <c r="Y33" s="40">
        <v>0</v>
      </c>
      <c r="Z33" s="16"/>
      <c r="AA33" s="53">
        <f t="shared" si="51"/>
        <v>1920</v>
      </c>
      <c r="AB33" s="53">
        <f t="shared" si="52"/>
        <v>0</v>
      </c>
      <c r="AC33" s="52">
        <f t="shared" si="53"/>
        <v>1920</v>
      </c>
      <c r="AD33" s="53">
        <f t="shared" si="54"/>
        <v>18000</v>
      </c>
      <c r="AE33" s="53">
        <f t="shared" si="55"/>
        <v>18000</v>
      </c>
      <c r="AF33" s="51">
        <f t="shared" si="56"/>
        <v>10000</v>
      </c>
    </row>
    <row r="34" spans="2:33" x14ac:dyDescent="0.2">
      <c r="B34" s="9" t="s">
        <v>119</v>
      </c>
      <c r="C34" s="16"/>
      <c r="D34" s="51">
        <v>0</v>
      </c>
      <c r="E34" s="51"/>
      <c r="F34" s="52">
        <f t="shared" si="48"/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16"/>
      <c r="M34" s="51">
        <v>0</v>
      </c>
      <c r="N34" s="51"/>
      <c r="O34" s="52">
        <f t="shared" si="58"/>
        <v>0</v>
      </c>
      <c r="P34" s="44">
        <v>0</v>
      </c>
      <c r="Q34" s="40">
        <v>0</v>
      </c>
      <c r="R34" s="40">
        <f>+'[5]5.Budget_Items'!$B$70</f>
        <v>1000</v>
      </c>
      <c r="S34" s="16"/>
      <c r="T34" s="51">
        <v>0</v>
      </c>
      <c r="U34" s="51"/>
      <c r="V34" s="52">
        <f t="shared" si="59"/>
        <v>0</v>
      </c>
      <c r="W34" s="44"/>
      <c r="X34" s="40">
        <v>0</v>
      </c>
      <c r="Y34" s="40">
        <v>0</v>
      </c>
      <c r="Z34" s="16"/>
      <c r="AA34" s="53">
        <f t="shared" si="51"/>
        <v>0</v>
      </c>
      <c r="AB34" s="53">
        <f t="shared" si="52"/>
        <v>0</v>
      </c>
      <c r="AC34" s="52">
        <f t="shared" si="53"/>
        <v>0</v>
      </c>
      <c r="AD34" s="53">
        <f t="shared" si="54"/>
        <v>0</v>
      </c>
      <c r="AE34" s="53">
        <f t="shared" si="55"/>
        <v>0</v>
      </c>
      <c r="AF34" s="51">
        <f t="shared" si="56"/>
        <v>1000</v>
      </c>
    </row>
    <row r="35" spans="2:33" x14ac:dyDescent="0.2">
      <c r="B35" s="9" t="s">
        <v>105</v>
      </c>
      <c r="C35" s="16"/>
      <c r="D35" s="51">
        <v>0</v>
      </c>
      <c r="E35" s="51"/>
      <c r="F35" s="52">
        <f t="shared" si="48"/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16"/>
      <c r="M35" s="51">
        <v>0</v>
      </c>
      <c r="N35" s="51"/>
      <c r="O35" s="52">
        <f t="shared" si="58"/>
        <v>0</v>
      </c>
      <c r="P35" s="44">
        <v>0</v>
      </c>
      <c r="Q35" s="40">
        <v>0</v>
      </c>
      <c r="R35" s="40">
        <v>0</v>
      </c>
      <c r="S35" s="16"/>
      <c r="T35" s="51">
        <v>0</v>
      </c>
      <c r="U35" s="51"/>
      <c r="V35" s="52">
        <f t="shared" si="59"/>
        <v>0</v>
      </c>
      <c r="W35" s="44">
        <v>0</v>
      </c>
      <c r="X35" s="40">
        <v>0</v>
      </c>
      <c r="Y35" s="40">
        <v>0</v>
      </c>
      <c r="Z35" s="16"/>
      <c r="AA35" s="53">
        <f t="shared" si="51"/>
        <v>0</v>
      </c>
      <c r="AB35" s="53">
        <f t="shared" si="52"/>
        <v>0</v>
      </c>
      <c r="AC35" s="52">
        <f t="shared" si="53"/>
        <v>0</v>
      </c>
      <c r="AD35" s="53">
        <f t="shared" si="54"/>
        <v>0</v>
      </c>
      <c r="AE35" s="53">
        <f t="shared" si="55"/>
        <v>0</v>
      </c>
      <c r="AF35" s="51">
        <f t="shared" si="56"/>
        <v>0</v>
      </c>
    </row>
    <row r="36" spans="2:33" x14ac:dyDescent="0.2">
      <c r="B36" s="9" t="s">
        <v>104</v>
      </c>
      <c r="C36" s="16"/>
      <c r="D36" s="51">
        <v>0</v>
      </c>
      <c r="E36" s="51"/>
      <c r="F36" s="52">
        <f t="shared" si="48"/>
        <v>0</v>
      </c>
      <c r="G36" s="40">
        <v>80000</v>
      </c>
      <c r="H36" s="40">
        <v>85000</v>
      </c>
      <c r="I36" s="40">
        <v>85000</v>
      </c>
      <c r="J36" s="40">
        <v>85000</v>
      </c>
      <c r="K36" s="40">
        <f>+'[2]line item'!$F$31</f>
        <v>85000</v>
      </c>
      <c r="L36" s="16"/>
      <c r="M36" s="51">
        <v>0</v>
      </c>
      <c r="N36" s="51"/>
      <c r="O36" s="52">
        <f t="shared" si="58"/>
        <v>0</v>
      </c>
      <c r="P36" s="44">
        <v>0</v>
      </c>
      <c r="Q36" s="40">
        <v>0</v>
      </c>
      <c r="R36" s="40">
        <v>0</v>
      </c>
      <c r="S36" s="16"/>
      <c r="T36" s="51">
        <v>0</v>
      </c>
      <c r="U36" s="51"/>
      <c r="V36" s="52">
        <f t="shared" si="59"/>
        <v>0</v>
      </c>
      <c r="W36" s="44">
        <v>0</v>
      </c>
      <c r="X36" s="40">
        <v>0</v>
      </c>
      <c r="Y36" s="40">
        <v>0</v>
      </c>
      <c r="Z36" s="16"/>
      <c r="AA36" s="53">
        <f t="shared" si="51"/>
        <v>0</v>
      </c>
      <c r="AB36" s="53">
        <f t="shared" si="52"/>
        <v>0</v>
      </c>
      <c r="AC36" s="52">
        <f t="shared" si="53"/>
        <v>0</v>
      </c>
      <c r="AD36" s="53">
        <f t="shared" si="54"/>
        <v>80000</v>
      </c>
      <c r="AE36" s="53">
        <f t="shared" si="55"/>
        <v>85000</v>
      </c>
      <c r="AF36" s="51">
        <f t="shared" si="56"/>
        <v>85000</v>
      </c>
    </row>
    <row r="37" spans="2:33" x14ac:dyDescent="0.2">
      <c r="B37" s="9" t="s">
        <v>25</v>
      </c>
      <c r="C37" s="16"/>
      <c r="D37" s="51">
        <v>0</v>
      </c>
      <c r="E37" s="51"/>
      <c r="F37" s="52">
        <f t="shared" si="48"/>
        <v>0</v>
      </c>
      <c r="G37" s="40">
        <v>6392</v>
      </c>
      <c r="H37" s="40">
        <v>7862.63</v>
      </c>
      <c r="I37" s="40">
        <v>9361</v>
      </c>
      <c r="J37" s="40">
        <v>2500</v>
      </c>
      <c r="K37" s="40">
        <f>+'[2]line item'!$F$36</f>
        <v>2500</v>
      </c>
      <c r="L37" s="16"/>
      <c r="M37" s="51">
        <v>0</v>
      </c>
      <c r="N37" s="51"/>
      <c r="O37" s="52">
        <f t="shared" si="58"/>
        <v>0</v>
      </c>
      <c r="P37" s="44">
        <v>0</v>
      </c>
      <c r="Q37" s="40">
        <v>0</v>
      </c>
      <c r="R37" s="40">
        <v>0</v>
      </c>
      <c r="S37" s="16"/>
      <c r="T37" s="51">
        <f>+[1]Sheet1!$C$50</f>
        <v>9320</v>
      </c>
      <c r="U37" s="51">
        <v>3863.5</v>
      </c>
      <c r="V37" s="52">
        <f t="shared" si="59"/>
        <v>5456.5</v>
      </c>
      <c r="W37" s="44">
        <v>2500</v>
      </c>
      <c r="X37" s="40">
        <v>0</v>
      </c>
      <c r="Y37" s="40">
        <v>0</v>
      </c>
      <c r="Z37" s="16"/>
      <c r="AA37" s="53">
        <f t="shared" si="51"/>
        <v>9320</v>
      </c>
      <c r="AB37" s="53">
        <f t="shared" si="52"/>
        <v>3863.5</v>
      </c>
      <c r="AC37" s="52">
        <f t="shared" si="53"/>
        <v>5456.5</v>
      </c>
      <c r="AD37" s="53">
        <f t="shared" si="54"/>
        <v>8892</v>
      </c>
      <c r="AE37" s="53">
        <f t="shared" si="55"/>
        <v>7862.63</v>
      </c>
      <c r="AF37" s="51">
        <f t="shared" si="56"/>
        <v>2500</v>
      </c>
    </row>
    <row r="38" spans="2:33" x14ac:dyDescent="0.2">
      <c r="B38" s="9" t="s">
        <v>118</v>
      </c>
      <c r="C38" s="16"/>
      <c r="D38" s="51">
        <v>0</v>
      </c>
      <c r="E38" s="51"/>
      <c r="F38" s="52">
        <f t="shared" si="48"/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16"/>
      <c r="M38" s="51">
        <v>0</v>
      </c>
      <c r="N38" s="51"/>
      <c r="O38" s="52">
        <f t="shared" si="58"/>
        <v>0</v>
      </c>
      <c r="P38" s="44">
        <v>0</v>
      </c>
      <c r="Q38" s="40">
        <v>0</v>
      </c>
      <c r="R38" s="40">
        <v>0</v>
      </c>
      <c r="S38" s="16"/>
      <c r="T38" s="51">
        <v>0</v>
      </c>
      <c r="U38" s="51"/>
      <c r="V38" s="52">
        <f t="shared" si="59"/>
        <v>0</v>
      </c>
      <c r="W38" s="44">
        <v>0</v>
      </c>
      <c r="X38" s="40">
        <v>0</v>
      </c>
      <c r="Y38" s="40">
        <v>0</v>
      </c>
      <c r="Z38" s="16"/>
      <c r="AA38" s="53">
        <f t="shared" si="51"/>
        <v>0</v>
      </c>
      <c r="AB38" s="53">
        <f t="shared" si="52"/>
        <v>0</v>
      </c>
      <c r="AC38" s="52">
        <f t="shared" si="53"/>
        <v>0</v>
      </c>
      <c r="AD38" s="53">
        <f t="shared" si="54"/>
        <v>0</v>
      </c>
      <c r="AE38" s="53">
        <f t="shared" si="55"/>
        <v>0</v>
      </c>
      <c r="AF38" s="51">
        <f t="shared" si="56"/>
        <v>0</v>
      </c>
    </row>
    <row r="39" spans="2:33" x14ac:dyDescent="0.2">
      <c r="B39" s="9" t="s">
        <v>10</v>
      </c>
      <c r="C39" s="16"/>
      <c r="D39" s="51">
        <v>0</v>
      </c>
      <c r="E39" s="51">
        <v>438.42</v>
      </c>
      <c r="F39" s="52">
        <f t="shared" si="48"/>
        <v>-438.42</v>
      </c>
      <c r="G39" s="40">
        <v>8000</v>
      </c>
      <c r="H39" s="40">
        <v>8000</v>
      </c>
      <c r="I39" s="40">
        <v>8000</v>
      </c>
      <c r="J39" s="40">
        <v>10000</v>
      </c>
      <c r="K39" s="40">
        <f>+'[2]line item'!$F$28</f>
        <v>5000</v>
      </c>
      <c r="L39" s="16"/>
      <c r="M39" s="51">
        <v>0</v>
      </c>
      <c r="N39" s="51"/>
      <c r="O39" s="52">
        <f t="shared" si="58"/>
        <v>0</v>
      </c>
      <c r="P39" s="44">
        <v>0</v>
      </c>
      <c r="Q39" s="40">
        <v>0</v>
      </c>
      <c r="R39" s="40">
        <v>0</v>
      </c>
      <c r="S39" s="16"/>
      <c r="T39" s="51">
        <v>0</v>
      </c>
      <c r="U39" s="51"/>
      <c r="V39" s="52">
        <f t="shared" si="59"/>
        <v>0</v>
      </c>
      <c r="W39" s="44">
        <v>0</v>
      </c>
      <c r="X39" s="40">
        <v>0</v>
      </c>
      <c r="Y39" s="40">
        <v>0</v>
      </c>
      <c r="Z39" s="16"/>
      <c r="AA39" s="53">
        <f t="shared" si="51"/>
        <v>0</v>
      </c>
      <c r="AB39" s="53">
        <f t="shared" si="52"/>
        <v>438.42</v>
      </c>
      <c r="AC39" s="52">
        <f t="shared" si="53"/>
        <v>-438.42</v>
      </c>
      <c r="AD39" s="53">
        <f t="shared" si="54"/>
        <v>8000</v>
      </c>
      <c r="AE39" s="53">
        <f t="shared" si="55"/>
        <v>8000</v>
      </c>
      <c r="AF39" s="51">
        <f t="shared" si="56"/>
        <v>5000</v>
      </c>
    </row>
    <row r="40" spans="2:33" x14ac:dyDescent="0.2">
      <c r="B40" s="9" t="s">
        <v>98</v>
      </c>
      <c r="C40" s="16"/>
      <c r="D40" s="51">
        <f>+[1]Sheet1!$C$15+[1]Sheet1!$C$16</f>
        <v>9250</v>
      </c>
      <c r="E40" s="51">
        <f>998.04+1501.7</f>
        <v>2499.7399999999998</v>
      </c>
      <c r="F40" s="52">
        <f t="shared" si="48"/>
        <v>6750.26</v>
      </c>
      <c r="G40" s="40">
        <v>30000</v>
      </c>
      <c r="H40" s="40">
        <v>25000</v>
      </c>
      <c r="I40" s="40">
        <v>22500</v>
      </c>
      <c r="J40" s="40">
        <v>32500</v>
      </c>
      <c r="K40" s="40">
        <f>+'[2]line item'!$F$32+'[2]line item'!$F$33+'[2]line item'!$F$34</f>
        <v>17000</v>
      </c>
      <c r="L40" s="16"/>
      <c r="M40" s="51">
        <v>0</v>
      </c>
      <c r="N40" s="51"/>
      <c r="O40" s="52">
        <f t="shared" si="58"/>
        <v>0</v>
      </c>
      <c r="P40" s="44">
        <v>0</v>
      </c>
      <c r="Q40" s="40">
        <v>0</v>
      </c>
      <c r="R40" s="40">
        <v>0</v>
      </c>
      <c r="S40" s="16"/>
      <c r="T40" s="51">
        <v>0</v>
      </c>
      <c r="U40" s="51">
        <v>292.75</v>
      </c>
      <c r="V40" s="52">
        <f t="shared" si="59"/>
        <v>-292.75</v>
      </c>
      <c r="W40" s="44">
        <v>0</v>
      </c>
      <c r="X40" s="40">
        <v>0</v>
      </c>
      <c r="Y40" s="40">
        <v>0</v>
      </c>
      <c r="Z40" s="16"/>
      <c r="AA40" s="53">
        <f t="shared" si="51"/>
        <v>9250</v>
      </c>
      <c r="AB40" s="53">
        <f t="shared" si="52"/>
        <v>2792.49</v>
      </c>
      <c r="AC40" s="52">
        <f t="shared" si="53"/>
        <v>6457.51</v>
      </c>
      <c r="AD40" s="53">
        <f t="shared" si="54"/>
        <v>30000</v>
      </c>
      <c r="AE40" s="53">
        <f t="shared" si="55"/>
        <v>25000</v>
      </c>
      <c r="AF40" s="51">
        <f t="shared" si="56"/>
        <v>17000</v>
      </c>
    </row>
    <row r="41" spans="2:33" x14ac:dyDescent="0.2">
      <c r="B41" s="9" t="s">
        <v>16</v>
      </c>
      <c r="C41" s="16"/>
      <c r="D41" s="51">
        <v>0</v>
      </c>
      <c r="E41" s="51"/>
      <c r="F41" s="52">
        <f t="shared" si="48"/>
        <v>0</v>
      </c>
      <c r="G41" s="40">
        <v>0</v>
      </c>
      <c r="H41" s="40">
        <v>0</v>
      </c>
      <c r="I41" s="40">
        <v>0</v>
      </c>
      <c r="J41" s="40">
        <v>5000</v>
      </c>
      <c r="K41" s="40">
        <f>+'[2]line item'!$F$35</f>
        <v>4000</v>
      </c>
      <c r="L41" s="16"/>
      <c r="M41" s="51">
        <v>0</v>
      </c>
      <c r="N41" s="51"/>
      <c r="O41" s="52">
        <f t="shared" si="58"/>
        <v>0</v>
      </c>
      <c r="P41" s="44">
        <v>0</v>
      </c>
      <c r="Q41" s="40">
        <v>0</v>
      </c>
      <c r="R41" s="40">
        <v>0</v>
      </c>
      <c r="S41" s="16"/>
      <c r="T41" s="51">
        <v>0</v>
      </c>
      <c r="U41" s="51"/>
      <c r="V41" s="52">
        <f t="shared" si="59"/>
        <v>0</v>
      </c>
      <c r="W41" s="44">
        <v>0</v>
      </c>
      <c r="X41" s="40">
        <v>0</v>
      </c>
      <c r="Y41" s="40">
        <v>0</v>
      </c>
      <c r="Z41" s="16"/>
      <c r="AA41" s="53">
        <f t="shared" si="51"/>
        <v>0</v>
      </c>
      <c r="AB41" s="53">
        <f t="shared" si="52"/>
        <v>0</v>
      </c>
      <c r="AC41" s="52">
        <f t="shared" si="53"/>
        <v>0</v>
      </c>
      <c r="AD41" s="53">
        <f t="shared" si="54"/>
        <v>0</v>
      </c>
      <c r="AE41" s="53">
        <f t="shared" si="55"/>
        <v>0</v>
      </c>
      <c r="AF41" s="51">
        <f t="shared" si="56"/>
        <v>4000</v>
      </c>
    </row>
    <row r="42" spans="2:33" x14ac:dyDescent="0.2">
      <c r="B42" s="9" t="s">
        <v>108</v>
      </c>
      <c r="C42" s="16"/>
      <c r="D42" s="51">
        <v>0</v>
      </c>
      <c r="E42" s="51"/>
      <c r="F42" s="52">
        <f t="shared" si="48"/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16"/>
      <c r="M42" s="51">
        <v>0</v>
      </c>
      <c r="N42" s="51"/>
      <c r="O42" s="52">
        <f t="shared" si="58"/>
        <v>0</v>
      </c>
      <c r="P42" s="44">
        <v>0</v>
      </c>
      <c r="Q42" s="40">
        <v>0</v>
      </c>
      <c r="R42" s="40">
        <v>0</v>
      </c>
      <c r="S42" s="16"/>
      <c r="T42" s="51">
        <v>0</v>
      </c>
      <c r="U42" s="51"/>
      <c r="V42" s="52">
        <f t="shared" si="59"/>
        <v>0</v>
      </c>
      <c r="W42" s="44">
        <v>0</v>
      </c>
      <c r="X42" s="40">
        <v>0</v>
      </c>
      <c r="Y42" s="40">
        <v>0</v>
      </c>
      <c r="Z42" s="16"/>
      <c r="AA42" s="53">
        <f t="shared" si="51"/>
        <v>0</v>
      </c>
      <c r="AB42" s="53">
        <f t="shared" si="52"/>
        <v>0</v>
      </c>
      <c r="AC42" s="52">
        <f t="shared" si="53"/>
        <v>0</v>
      </c>
      <c r="AD42" s="53">
        <f t="shared" si="54"/>
        <v>0</v>
      </c>
      <c r="AE42" s="53">
        <f t="shared" si="55"/>
        <v>0</v>
      </c>
      <c r="AF42" s="51">
        <f t="shared" si="56"/>
        <v>0</v>
      </c>
    </row>
    <row r="43" spans="2:33" x14ac:dyDescent="0.2">
      <c r="B43" s="9" t="s">
        <v>26</v>
      </c>
      <c r="C43" s="16"/>
      <c r="D43" s="51">
        <f>+[1]Sheet1!$C$17</f>
        <v>5000</v>
      </c>
      <c r="E43" s="51">
        <v>410.37</v>
      </c>
      <c r="F43" s="52">
        <f t="shared" si="48"/>
        <v>4589.63</v>
      </c>
      <c r="G43" s="40">
        <v>8000</v>
      </c>
      <c r="H43" s="40">
        <v>8000</v>
      </c>
      <c r="I43" s="40">
        <v>10000</v>
      </c>
      <c r="J43" s="40">
        <v>25000</v>
      </c>
      <c r="K43" s="40">
        <f>+'[2]line item'!$F$37</f>
        <v>15000</v>
      </c>
      <c r="L43" s="16"/>
      <c r="M43" s="51">
        <v>0</v>
      </c>
      <c r="N43" s="51"/>
      <c r="O43" s="52">
        <f t="shared" si="58"/>
        <v>0</v>
      </c>
      <c r="P43" s="44">
        <v>0</v>
      </c>
      <c r="Q43" s="40">
        <v>0</v>
      </c>
      <c r="R43" s="40">
        <v>0</v>
      </c>
      <c r="S43" s="16"/>
      <c r="T43" s="51">
        <v>0</v>
      </c>
      <c r="U43" s="51"/>
      <c r="V43" s="52">
        <f t="shared" si="59"/>
        <v>0</v>
      </c>
      <c r="W43" s="44">
        <v>0</v>
      </c>
      <c r="X43" s="40">
        <v>0</v>
      </c>
      <c r="Y43" s="40">
        <v>0</v>
      </c>
      <c r="Z43" s="16"/>
      <c r="AA43" s="53">
        <f t="shared" si="51"/>
        <v>5000</v>
      </c>
      <c r="AB43" s="53">
        <f t="shared" si="52"/>
        <v>410.37</v>
      </c>
      <c r="AC43" s="52">
        <f t="shared" si="53"/>
        <v>4589.63</v>
      </c>
      <c r="AD43" s="53">
        <f t="shared" si="54"/>
        <v>8000</v>
      </c>
      <c r="AE43" s="53">
        <f t="shared" si="55"/>
        <v>8000</v>
      </c>
      <c r="AF43" s="51">
        <f t="shared" si="56"/>
        <v>15000</v>
      </c>
    </row>
    <row r="44" spans="2:33" x14ac:dyDescent="0.2">
      <c r="B44" s="9" t="s">
        <v>109</v>
      </c>
      <c r="C44" s="16"/>
      <c r="D44" s="51">
        <v>0</v>
      </c>
      <c r="E44" s="51"/>
      <c r="F44" s="52">
        <f t="shared" si="48"/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16"/>
      <c r="M44" s="51">
        <v>0</v>
      </c>
      <c r="N44" s="51"/>
      <c r="O44" s="52">
        <f t="shared" si="58"/>
        <v>0</v>
      </c>
      <c r="P44" s="44">
        <v>0</v>
      </c>
      <c r="Q44" s="40">
        <v>0</v>
      </c>
      <c r="R44" s="40">
        <v>0</v>
      </c>
      <c r="S44" s="16"/>
      <c r="T44" s="51">
        <v>0</v>
      </c>
      <c r="U44" s="51"/>
      <c r="V44" s="52">
        <f t="shared" si="59"/>
        <v>0</v>
      </c>
      <c r="W44" s="44">
        <v>0</v>
      </c>
      <c r="X44" s="40">
        <v>0</v>
      </c>
      <c r="Y44" s="40">
        <v>0</v>
      </c>
      <c r="Z44" s="16"/>
      <c r="AA44" s="53">
        <f t="shared" si="51"/>
        <v>0</v>
      </c>
      <c r="AB44" s="53">
        <f t="shared" si="52"/>
        <v>0</v>
      </c>
      <c r="AC44" s="52">
        <f t="shared" si="53"/>
        <v>0</v>
      </c>
      <c r="AD44" s="53">
        <f t="shared" si="54"/>
        <v>0</v>
      </c>
      <c r="AE44" s="53">
        <f t="shared" si="55"/>
        <v>0</v>
      </c>
      <c r="AF44" s="51">
        <f t="shared" si="56"/>
        <v>0</v>
      </c>
    </row>
    <row r="45" spans="2:33" x14ac:dyDescent="0.2">
      <c r="B45" s="9" t="s">
        <v>106</v>
      </c>
      <c r="C45" s="16"/>
      <c r="D45" s="51">
        <v>0</v>
      </c>
      <c r="E45" s="51"/>
      <c r="F45" s="52">
        <f t="shared" si="48"/>
        <v>0</v>
      </c>
      <c r="G45" s="40">
        <v>1500</v>
      </c>
      <c r="H45" s="40">
        <v>1500</v>
      </c>
      <c r="I45" s="40">
        <v>1500</v>
      </c>
      <c r="J45" s="40">
        <v>735</v>
      </c>
      <c r="K45" s="40">
        <f>+'[2]line item'!$F$39</f>
        <v>599</v>
      </c>
      <c r="L45" s="16"/>
      <c r="M45" s="51">
        <v>0</v>
      </c>
      <c r="N45" s="51"/>
      <c r="O45" s="52">
        <f t="shared" si="58"/>
        <v>0</v>
      </c>
      <c r="P45" s="44">
        <v>0</v>
      </c>
      <c r="Q45" s="40">
        <v>0</v>
      </c>
      <c r="R45" s="40">
        <v>0</v>
      </c>
      <c r="S45" s="16"/>
      <c r="T45" s="51">
        <v>0</v>
      </c>
      <c r="U45" s="51"/>
      <c r="V45" s="52">
        <f t="shared" si="59"/>
        <v>0</v>
      </c>
      <c r="W45" s="44">
        <v>0</v>
      </c>
      <c r="X45" s="40">
        <v>0</v>
      </c>
      <c r="Y45" s="40">
        <v>0</v>
      </c>
      <c r="Z45" s="16"/>
      <c r="AA45" s="53">
        <f t="shared" si="51"/>
        <v>0</v>
      </c>
      <c r="AB45" s="53">
        <f t="shared" si="52"/>
        <v>0</v>
      </c>
      <c r="AC45" s="52">
        <f t="shared" si="53"/>
        <v>0</v>
      </c>
      <c r="AD45" s="53">
        <f t="shared" si="54"/>
        <v>1500</v>
      </c>
      <c r="AE45" s="53">
        <f t="shared" si="55"/>
        <v>1500</v>
      </c>
      <c r="AF45" s="51">
        <f t="shared" si="56"/>
        <v>599</v>
      </c>
    </row>
    <row r="46" spans="2:33" x14ac:dyDescent="0.2">
      <c r="B46" s="9" t="s">
        <v>89</v>
      </c>
      <c r="C46" s="16"/>
      <c r="D46" s="51">
        <v>0</v>
      </c>
      <c r="E46" s="51"/>
      <c r="F46" s="52">
        <f t="shared" si="48"/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16"/>
      <c r="M46" s="51">
        <v>0</v>
      </c>
      <c r="N46" s="51"/>
      <c r="O46" s="52">
        <f t="shared" si="58"/>
        <v>0</v>
      </c>
      <c r="P46" s="44">
        <v>1000</v>
      </c>
      <c r="Q46" s="40">
        <v>0</v>
      </c>
      <c r="R46" s="40">
        <v>0</v>
      </c>
      <c r="S46" s="16"/>
      <c r="T46" s="51">
        <v>0</v>
      </c>
      <c r="U46" s="51"/>
      <c r="V46" s="52">
        <f t="shared" si="59"/>
        <v>0</v>
      </c>
      <c r="W46" s="44">
        <v>1000</v>
      </c>
      <c r="X46" s="40">
        <v>0</v>
      </c>
      <c r="Y46" s="40">
        <v>0</v>
      </c>
      <c r="Z46" s="16"/>
      <c r="AA46" s="53">
        <f t="shared" si="51"/>
        <v>0</v>
      </c>
      <c r="AB46" s="53">
        <f t="shared" si="52"/>
        <v>0</v>
      </c>
      <c r="AC46" s="52">
        <f t="shared" si="53"/>
        <v>0</v>
      </c>
      <c r="AD46" s="53">
        <f t="shared" si="54"/>
        <v>2000</v>
      </c>
      <c r="AE46" s="53">
        <f t="shared" si="55"/>
        <v>0</v>
      </c>
      <c r="AF46" s="51">
        <f t="shared" si="56"/>
        <v>0</v>
      </c>
    </row>
    <row r="47" spans="2:33" x14ac:dyDescent="0.2">
      <c r="B47" s="9"/>
      <c r="C47" s="13"/>
      <c r="D47" s="39">
        <f t="shared" ref="D47:F47" si="60">SUM(D27:D46)</f>
        <v>100577</v>
      </c>
      <c r="E47" s="39">
        <f t="shared" si="60"/>
        <v>85869.93</v>
      </c>
      <c r="F47" s="37">
        <f t="shared" si="60"/>
        <v>14707.07</v>
      </c>
      <c r="G47" s="39">
        <v>302892</v>
      </c>
      <c r="H47" s="39">
        <v>309938.63</v>
      </c>
      <c r="I47" s="39">
        <v>330361</v>
      </c>
      <c r="J47" s="39">
        <v>343735</v>
      </c>
      <c r="K47" s="39">
        <f t="shared" ref="K47" si="61">SUM(K27:K46)</f>
        <v>287099</v>
      </c>
      <c r="L47" s="13"/>
      <c r="M47" s="39">
        <f t="shared" ref="M47:Q47" si="62">SUM(M27:M46)</f>
        <v>17748</v>
      </c>
      <c r="N47" s="39">
        <f t="shared" si="62"/>
        <v>3934.29</v>
      </c>
      <c r="O47" s="37">
        <f t="shared" si="62"/>
        <v>13813.71</v>
      </c>
      <c r="P47" s="39">
        <f t="shared" si="62"/>
        <v>11540</v>
      </c>
      <c r="Q47" s="39">
        <f t="shared" si="62"/>
        <v>10000</v>
      </c>
      <c r="R47" s="39">
        <f t="shared" ref="R47" si="63">SUM(R27:R46)</f>
        <v>16000</v>
      </c>
      <c r="S47" s="13"/>
      <c r="T47" s="39">
        <f t="shared" ref="T47:X47" si="64">SUM(T27:T46)</f>
        <v>10065</v>
      </c>
      <c r="U47" s="39">
        <f t="shared" si="64"/>
        <v>4980.95</v>
      </c>
      <c r="V47" s="37">
        <f t="shared" si="64"/>
        <v>5084.05</v>
      </c>
      <c r="W47" s="39">
        <f t="shared" si="64"/>
        <v>4225</v>
      </c>
      <c r="X47" s="39">
        <f t="shared" si="64"/>
        <v>2000</v>
      </c>
      <c r="Y47" s="39">
        <f t="shared" ref="Y47" si="65">SUM(Y27:Y46)</f>
        <v>2000</v>
      </c>
      <c r="Z47" s="13"/>
      <c r="AA47" s="36">
        <f t="shared" ref="AA47:AE47" si="66">SUM(AA27:AA46)</f>
        <v>128390</v>
      </c>
      <c r="AB47" s="15">
        <f t="shared" si="66"/>
        <v>94785.17</v>
      </c>
      <c r="AC47" s="37">
        <f t="shared" si="66"/>
        <v>33604.83</v>
      </c>
      <c r="AD47" s="39">
        <f t="shared" si="66"/>
        <v>318657</v>
      </c>
      <c r="AE47" s="39">
        <f t="shared" si="66"/>
        <v>321938.63</v>
      </c>
      <c r="AF47" s="39">
        <f t="shared" ref="AF47" si="67">SUM(AF27:AF46)</f>
        <v>305099</v>
      </c>
      <c r="AG47" s="20"/>
    </row>
    <row r="48" spans="2:33" ht="5.25" customHeight="1" x14ac:dyDescent="0.2">
      <c r="B48" s="9"/>
      <c r="C48" s="16"/>
      <c r="D48" s="54"/>
      <c r="E48" s="54"/>
      <c r="F48" s="55"/>
      <c r="G48" s="54"/>
      <c r="H48" s="54"/>
      <c r="I48" s="54"/>
      <c r="J48" s="54"/>
      <c r="K48" s="54"/>
      <c r="L48" s="16"/>
      <c r="M48" s="54"/>
      <c r="N48" s="54"/>
      <c r="O48" s="55"/>
      <c r="P48" s="54"/>
      <c r="Q48" s="54"/>
      <c r="R48" s="54"/>
      <c r="S48" s="16"/>
      <c r="T48" s="54"/>
      <c r="U48" s="54"/>
      <c r="V48" s="55"/>
      <c r="W48" s="54"/>
      <c r="X48" s="54"/>
      <c r="Y48" s="54"/>
      <c r="Z48" s="16"/>
      <c r="AA48" s="56"/>
      <c r="AB48" s="46"/>
      <c r="AC48" s="55"/>
      <c r="AD48" s="54"/>
      <c r="AE48" s="54"/>
      <c r="AF48" s="54"/>
    </row>
    <row r="49" spans="2:32" x14ac:dyDescent="0.2">
      <c r="B49" s="9" t="s">
        <v>90</v>
      </c>
      <c r="C49" s="16"/>
      <c r="D49" s="51">
        <v>0</v>
      </c>
      <c r="E49" s="51"/>
      <c r="F49" s="52">
        <f t="shared" ref="F49:F52" si="68">+D49-E49</f>
        <v>0</v>
      </c>
      <c r="G49" s="40">
        <v>9500</v>
      </c>
      <c r="H49" s="40">
        <v>0</v>
      </c>
      <c r="I49" s="40">
        <v>0</v>
      </c>
      <c r="J49" s="40">
        <v>0</v>
      </c>
      <c r="K49" s="40">
        <v>0</v>
      </c>
      <c r="L49" s="16"/>
      <c r="M49" s="51">
        <v>0</v>
      </c>
      <c r="N49" s="51"/>
      <c r="O49" s="52">
        <f t="shared" ref="O49:O52" si="69">+M49-N49</f>
        <v>0</v>
      </c>
      <c r="P49" s="44">
        <v>0</v>
      </c>
      <c r="Q49" s="40">
        <v>0</v>
      </c>
      <c r="R49" s="40">
        <v>0</v>
      </c>
      <c r="S49" s="16"/>
      <c r="T49" s="51">
        <v>0</v>
      </c>
      <c r="U49" s="51"/>
      <c r="V49" s="52">
        <f t="shared" ref="V49:V52" si="70">+T49-U49</f>
        <v>0</v>
      </c>
      <c r="W49" s="44">
        <v>0</v>
      </c>
      <c r="X49" s="40">
        <v>0</v>
      </c>
      <c r="Y49" s="40">
        <v>0</v>
      </c>
      <c r="Z49" s="16"/>
      <c r="AA49" s="53">
        <f t="shared" ref="AA49:AA52" si="71">+D49+M49+T49</f>
        <v>0</v>
      </c>
      <c r="AB49" s="53">
        <f t="shared" ref="AB49:AB52" si="72">+E49+N49+U49</f>
        <v>0</v>
      </c>
      <c r="AC49" s="52">
        <f t="shared" ref="AC49:AC52" si="73">+AA49-AB49</f>
        <v>0</v>
      </c>
      <c r="AD49" s="51">
        <f>+D49+M49+T49</f>
        <v>0</v>
      </c>
      <c r="AE49" s="40">
        <f t="shared" ref="AE49:AF52" si="74">+G49+P49+W49</f>
        <v>9500</v>
      </c>
      <c r="AF49" s="40">
        <f t="shared" si="74"/>
        <v>0</v>
      </c>
    </row>
    <row r="50" spans="2:32" x14ac:dyDescent="0.2">
      <c r="B50" s="9" t="s">
        <v>99</v>
      </c>
      <c r="C50" s="16"/>
      <c r="D50" s="51">
        <v>0</v>
      </c>
      <c r="E50" s="51"/>
      <c r="F50" s="52">
        <f t="shared" si="68"/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16"/>
      <c r="M50" s="51">
        <v>0</v>
      </c>
      <c r="N50" s="51"/>
      <c r="O50" s="52">
        <f t="shared" si="69"/>
        <v>0</v>
      </c>
      <c r="P50" s="44">
        <v>0</v>
      </c>
      <c r="Q50" s="40">
        <v>0</v>
      </c>
      <c r="R50" s="40">
        <v>0</v>
      </c>
      <c r="S50" s="16"/>
      <c r="T50" s="51">
        <v>0</v>
      </c>
      <c r="U50" s="51"/>
      <c r="V50" s="52">
        <f t="shared" si="70"/>
        <v>0</v>
      </c>
      <c r="W50" s="44">
        <v>0</v>
      </c>
      <c r="X50" s="40">
        <v>0</v>
      </c>
      <c r="Y50" s="40">
        <v>0</v>
      </c>
      <c r="Z50" s="16"/>
      <c r="AA50" s="53">
        <f t="shared" si="71"/>
        <v>0</v>
      </c>
      <c r="AB50" s="53">
        <f t="shared" si="72"/>
        <v>0</v>
      </c>
      <c r="AC50" s="52">
        <f t="shared" si="73"/>
        <v>0</v>
      </c>
      <c r="AD50" s="51">
        <f>+D50+M50+T50</f>
        <v>0</v>
      </c>
      <c r="AE50" s="40">
        <f t="shared" si="74"/>
        <v>0</v>
      </c>
      <c r="AF50" s="40">
        <f t="shared" si="74"/>
        <v>0</v>
      </c>
    </row>
    <row r="51" spans="2:32" x14ac:dyDescent="0.2">
      <c r="B51" s="9" t="s">
        <v>95</v>
      </c>
      <c r="C51" s="16"/>
      <c r="D51" s="51">
        <f>+[1]Sheet1!$C$18</f>
        <v>20000</v>
      </c>
      <c r="E51" s="51"/>
      <c r="F51" s="52">
        <f t="shared" si="68"/>
        <v>20000</v>
      </c>
      <c r="G51" s="40">
        <v>0</v>
      </c>
      <c r="H51" s="40">
        <v>9450</v>
      </c>
      <c r="I51" s="40">
        <v>15000</v>
      </c>
      <c r="J51" s="40">
        <v>57000</v>
      </c>
      <c r="K51" s="40">
        <f>+'[2]line item'!$F$42</f>
        <v>20000</v>
      </c>
      <c r="L51" s="16"/>
      <c r="M51" s="51">
        <v>0</v>
      </c>
      <c r="N51" s="51"/>
      <c r="O51" s="52">
        <f t="shared" si="69"/>
        <v>0</v>
      </c>
      <c r="P51" s="44">
        <v>0</v>
      </c>
      <c r="Q51" s="40">
        <v>0</v>
      </c>
      <c r="R51" s="40">
        <v>0</v>
      </c>
      <c r="S51" s="16"/>
      <c r="T51" s="51">
        <v>0</v>
      </c>
      <c r="U51" s="51"/>
      <c r="V51" s="52">
        <f t="shared" si="70"/>
        <v>0</v>
      </c>
      <c r="W51" s="44">
        <v>0</v>
      </c>
      <c r="X51" s="40">
        <v>0</v>
      </c>
      <c r="Y51" s="40">
        <v>0</v>
      </c>
      <c r="Z51" s="16"/>
      <c r="AA51" s="53">
        <f t="shared" si="71"/>
        <v>20000</v>
      </c>
      <c r="AB51" s="53">
        <f t="shared" si="72"/>
        <v>0</v>
      </c>
      <c r="AC51" s="52">
        <f t="shared" si="73"/>
        <v>20000</v>
      </c>
      <c r="AD51" s="51">
        <f>+D51+M51+T51</f>
        <v>20000</v>
      </c>
      <c r="AE51" s="40">
        <f t="shared" si="74"/>
        <v>0</v>
      </c>
      <c r="AF51" s="40">
        <f t="shared" si="74"/>
        <v>9450</v>
      </c>
    </row>
    <row r="52" spans="2:32" x14ac:dyDescent="0.2">
      <c r="B52" s="9" t="s">
        <v>18</v>
      </c>
      <c r="C52" s="16"/>
      <c r="D52" s="51">
        <v>0</v>
      </c>
      <c r="E52" s="51"/>
      <c r="F52" s="52">
        <f t="shared" si="68"/>
        <v>0</v>
      </c>
      <c r="G52" s="40">
        <v>0</v>
      </c>
      <c r="H52" s="40">
        <v>0</v>
      </c>
      <c r="I52" s="40">
        <v>5000</v>
      </c>
      <c r="J52" s="40">
        <v>12000</v>
      </c>
      <c r="K52" s="40">
        <f>+'[2]line item'!$F$38</f>
        <v>5000</v>
      </c>
      <c r="L52" s="16"/>
      <c r="M52" s="51">
        <v>0</v>
      </c>
      <c r="N52" s="51"/>
      <c r="O52" s="52">
        <f t="shared" si="69"/>
        <v>0</v>
      </c>
      <c r="P52" s="44">
        <v>0</v>
      </c>
      <c r="Q52" s="40">
        <v>0</v>
      </c>
      <c r="R52" s="40">
        <v>0</v>
      </c>
      <c r="S52" s="16"/>
      <c r="T52" s="51">
        <v>0</v>
      </c>
      <c r="U52" s="51"/>
      <c r="V52" s="52">
        <f t="shared" si="70"/>
        <v>0</v>
      </c>
      <c r="W52" s="44">
        <v>0</v>
      </c>
      <c r="X52" s="40">
        <v>0</v>
      </c>
      <c r="Y52" s="40">
        <v>0</v>
      </c>
      <c r="Z52" s="16"/>
      <c r="AA52" s="53">
        <f t="shared" si="71"/>
        <v>0</v>
      </c>
      <c r="AB52" s="53">
        <f t="shared" si="72"/>
        <v>0</v>
      </c>
      <c r="AC52" s="52">
        <f t="shared" si="73"/>
        <v>0</v>
      </c>
      <c r="AD52" s="51">
        <f>+D52+M52+T52</f>
        <v>0</v>
      </c>
      <c r="AE52" s="40">
        <f t="shared" si="74"/>
        <v>0</v>
      </c>
      <c r="AF52" s="40">
        <f t="shared" si="74"/>
        <v>0</v>
      </c>
    </row>
    <row r="53" spans="2:32" x14ac:dyDescent="0.2">
      <c r="C53" s="16"/>
      <c r="D53" s="39">
        <f t="shared" ref="D53:F53" si="75">SUM(D49:D52)</f>
        <v>20000</v>
      </c>
      <c r="E53" s="39">
        <f t="shared" si="75"/>
        <v>0</v>
      </c>
      <c r="F53" s="37">
        <f t="shared" si="75"/>
        <v>20000</v>
      </c>
      <c r="G53" s="39">
        <v>9500</v>
      </c>
      <c r="H53" s="39">
        <v>9450</v>
      </c>
      <c r="I53" s="39">
        <v>20000</v>
      </c>
      <c r="J53" s="39">
        <v>69000</v>
      </c>
      <c r="K53" s="39">
        <f t="shared" ref="K53" si="76">SUM(K49:K52)</f>
        <v>25000</v>
      </c>
      <c r="L53" s="16"/>
      <c r="M53" s="39">
        <f t="shared" ref="M53:Q53" si="77">SUM(M49:M52)</f>
        <v>0</v>
      </c>
      <c r="N53" s="39">
        <f t="shared" si="77"/>
        <v>0</v>
      </c>
      <c r="O53" s="37">
        <f t="shared" si="77"/>
        <v>0</v>
      </c>
      <c r="P53" s="39">
        <f t="shared" si="77"/>
        <v>0</v>
      </c>
      <c r="Q53" s="39">
        <f t="shared" si="77"/>
        <v>0</v>
      </c>
      <c r="R53" s="39">
        <f t="shared" ref="R53" si="78">SUM(R49:R52)</f>
        <v>0</v>
      </c>
      <c r="S53" s="16"/>
      <c r="T53" s="39">
        <f t="shared" ref="T53:X53" si="79">SUM(T49:T52)</f>
        <v>0</v>
      </c>
      <c r="U53" s="39">
        <f t="shared" si="79"/>
        <v>0</v>
      </c>
      <c r="V53" s="37">
        <f t="shared" si="79"/>
        <v>0</v>
      </c>
      <c r="W53" s="39">
        <f t="shared" si="79"/>
        <v>0</v>
      </c>
      <c r="X53" s="39">
        <f t="shared" si="79"/>
        <v>0</v>
      </c>
      <c r="Y53" s="39">
        <f t="shared" ref="Y53" si="80">SUM(Y49:Y52)</f>
        <v>0</v>
      </c>
      <c r="Z53" s="16"/>
      <c r="AA53" s="36">
        <f t="shared" ref="AA53:AF53" si="81">SUM(AA49:AA52)</f>
        <v>20000</v>
      </c>
      <c r="AB53" s="15">
        <f t="shared" si="81"/>
        <v>0</v>
      </c>
      <c r="AC53" s="37">
        <f t="shared" si="81"/>
        <v>20000</v>
      </c>
      <c r="AD53" s="39">
        <f t="shared" si="81"/>
        <v>20000</v>
      </c>
      <c r="AE53" s="39">
        <f t="shared" si="81"/>
        <v>9500</v>
      </c>
      <c r="AF53" s="39">
        <f t="shared" si="81"/>
        <v>9450</v>
      </c>
    </row>
    <row r="54" spans="2:32" ht="24" customHeight="1" x14ac:dyDescent="0.2">
      <c r="C54" s="13"/>
      <c r="D54" s="57">
        <f t="shared" ref="D54:F54" si="82">SUM(D17+D21+D25+D47+D53)</f>
        <v>315740</v>
      </c>
      <c r="E54" s="57">
        <f t="shared" si="82"/>
        <v>270359.94999999995</v>
      </c>
      <c r="F54" s="58">
        <f t="shared" si="82"/>
        <v>45380.05</v>
      </c>
      <c r="G54" s="59">
        <v>833915.48373846151</v>
      </c>
      <c r="H54" s="59">
        <v>875610.99823846144</v>
      </c>
      <c r="I54" s="59">
        <v>919391.55318000005</v>
      </c>
      <c r="J54" s="59">
        <v>965427.12466153852</v>
      </c>
      <c r="K54" s="59">
        <f t="shared" ref="K54" si="83">SUM(K17+K21+K25+K47+K53)</f>
        <v>919391.54726000002</v>
      </c>
      <c r="L54" s="13"/>
      <c r="M54" s="57">
        <f t="shared" ref="M54:Q54" si="84">SUM(M17+M21+M25+M47+M53)</f>
        <v>334780</v>
      </c>
      <c r="N54" s="57">
        <f t="shared" si="84"/>
        <v>248019.43</v>
      </c>
      <c r="O54" s="58">
        <f t="shared" si="84"/>
        <v>86760.57</v>
      </c>
      <c r="P54" s="59">
        <f t="shared" si="84"/>
        <v>349452.38864923082</v>
      </c>
      <c r="Q54" s="59">
        <f t="shared" si="84"/>
        <v>385708.70501861541</v>
      </c>
      <c r="R54" s="59">
        <f t="shared" ref="R54" si="85">SUM(R17+R21+R25+R47+R53)</f>
        <v>363672.33072107699</v>
      </c>
      <c r="S54" s="13"/>
      <c r="T54" s="57">
        <f t="shared" ref="T54:X54" si="86">SUM(T17+T21+T25+T47+T53)</f>
        <v>78936</v>
      </c>
      <c r="U54" s="57">
        <f t="shared" si="86"/>
        <v>73933.429999999993</v>
      </c>
      <c r="V54" s="58">
        <f t="shared" si="86"/>
        <v>5002.5699999999988</v>
      </c>
      <c r="W54" s="57">
        <f t="shared" si="86"/>
        <v>93664.623959999983</v>
      </c>
      <c r="X54" s="59">
        <f t="shared" si="86"/>
        <v>91141.757692307685</v>
      </c>
      <c r="Y54" s="59">
        <f t="shared" ref="Y54" si="87">SUM(Y17+Y21+Y25+Y47+Y53)</f>
        <v>85377.674642000013</v>
      </c>
      <c r="Z54" s="13"/>
      <c r="AA54" s="60">
        <f t="shared" ref="AA54:AF54" si="88">SUM(AA17+AA21+AA25+AA47+AA53)</f>
        <v>729456</v>
      </c>
      <c r="AB54" s="61">
        <f t="shared" si="88"/>
        <v>592312.81000000006</v>
      </c>
      <c r="AC54" s="58">
        <f t="shared" si="88"/>
        <v>137143.19</v>
      </c>
      <c r="AD54" s="57">
        <f t="shared" si="88"/>
        <v>1287532.4963476923</v>
      </c>
      <c r="AE54" s="59">
        <f t="shared" si="88"/>
        <v>1352511.4609493846</v>
      </c>
      <c r="AF54" s="59">
        <f t="shared" si="88"/>
        <v>1352891.5526230768</v>
      </c>
    </row>
    <row r="55" spans="2:32" x14ac:dyDescent="0.2">
      <c r="C55" s="16"/>
      <c r="D55" s="16"/>
      <c r="E55" s="16"/>
      <c r="F55" s="16"/>
      <c r="K55" s="16">
        <f>+K54-'[2]line item'!$F$44</f>
        <v>0</v>
      </c>
      <c r="L55" s="16"/>
      <c r="M55" s="20"/>
      <c r="N55" s="20"/>
      <c r="O55" s="20"/>
      <c r="P55" s="20">
        <f>+P54+[6]Sheet1!$C$19</f>
        <v>0.3886492308229208</v>
      </c>
      <c r="Q55" s="20"/>
      <c r="R55" s="20"/>
      <c r="S55" s="16"/>
      <c r="T55" s="20"/>
      <c r="U55" s="20"/>
      <c r="V55" s="20"/>
      <c r="W55" s="20">
        <f>+W54+[7]Sheet1!$C$18</f>
        <v>1.6239599999826169</v>
      </c>
      <c r="X55" s="20"/>
      <c r="Y55" s="20"/>
      <c r="Z55" s="16"/>
      <c r="AA55" s="42"/>
      <c r="AB55" s="29"/>
      <c r="AD55" s="20"/>
      <c r="AE55" s="20">
        <f>+AE54-'[8]2018'!$H$67</f>
        <v>557716.27323846158</v>
      </c>
      <c r="AF55" s="62">
        <f>+AF54-'[5]5.Budget_Items'!$B$81</f>
        <v>561345.67262307683</v>
      </c>
    </row>
    <row r="56" spans="2:32" x14ac:dyDescent="0.2">
      <c r="C56" s="16"/>
      <c r="D56" s="16"/>
      <c r="E56" s="16"/>
      <c r="F56" s="16"/>
      <c r="L56" s="16"/>
      <c r="S56" s="16"/>
      <c r="Z56" s="16"/>
      <c r="AD56" s="20"/>
    </row>
    <row r="57" spans="2:32" x14ac:dyDescent="0.2">
      <c r="C57" s="16"/>
      <c r="D57" s="16"/>
      <c r="E57" s="16"/>
      <c r="F57" s="16"/>
      <c r="L57" s="16"/>
      <c r="S57" s="16"/>
      <c r="Z57" s="16"/>
    </row>
    <row r="58" spans="2:32" x14ac:dyDescent="0.2">
      <c r="C58" s="16"/>
      <c r="D58" s="16"/>
      <c r="E58" s="16"/>
      <c r="F58" s="16"/>
      <c r="L58" s="16"/>
      <c r="S58" s="16"/>
      <c r="Z58" s="16"/>
    </row>
    <row r="59" spans="2:32" x14ac:dyDescent="0.2">
      <c r="C59" s="16"/>
      <c r="D59" s="16"/>
      <c r="E59" s="16"/>
      <c r="F59" s="16"/>
      <c r="L59" s="16"/>
      <c r="S59" s="16"/>
      <c r="Z59" s="16"/>
    </row>
    <row r="60" spans="2:32" x14ac:dyDescent="0.2">
      <c r="C60" s="16"/>
      <c r="D60" s="16"/>
      <c r="E60" s="16"/>
      <c r="F60" s="16"/>
      <c r="L60" s="16"/>
      <c r="S60" s="16"/>
      <c r="Z60" s="16"/>
    </row>
  </sheetData>
  <mergeCells count="22">
    <mergeCell ref="Q5:Q6"/>
    <mergeCell ref="D4:K4"/>
    <mergeCell ref="K5:K6"/>
    <mergeCell ref="M4:R4"/>
    <mergeCell ref="R5:R6"/>
    <mergeCell ref="G5:G6"/>
    <mergeCell ref="M5:O5"/>
    <mergeCell ref="P5:P6"/>
    <mergeCell ref="D5:F5"/>
    <mergeCell ref="H5:H6"/>
    <mergeCell ref="I5:I6"/>
    <mergeCell ref="J5:J6"/>
    <mergeCell ref="T4:Y4"/>
    <mergeCell ref="Y5:Y6"/>
    <mergeCell ref="AA4:AF4"/>
    <mergeCell ref="AF5:AF6"/>
    <mergeCell ref="T5:V5"/>
    <mergeCell ref="W5:W6"/>
    <mergeCell ref="AA5:AC5"/>
    <mergeCell ref="AD5:AD6"/>
    <mergeCell ref="AE5:AE6"/>
    <mergeCell ref="X5:X6"/>
  </mergeCells>
  <pageMargins left="0.5" right="0.24" top="0.3" bottom="0.18" header="0.34" footer="0.17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9"/>
  <sheetViews>
    <sheetView workbookViewId="0">
      <selection activeCell="D44" sqref="D44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42578125" style="2" customWidth="1"/>
    <col min="4" max="4" width="8.42578125" style="2" customWidth="1"/>
    <col min="5" max="5" width="8.7109375" style="2" customWidth="1"/>
    <col min="6" max="6" width="9.42578125" style="2" customWidth="1"/>
    <col min="7" max="7" width="10.28515625" style="2" customWidth="1"/>
    <col min="8" max="8" width="11.28515625" style="2" customWidth="1"/>
    <col min="9" max="219" width="11.42578125" style="2" customWidth="1"/>
    <col min="220" max="16384" width="8.85546875" style="2"/>
  </cols>
  <sheetData>
    <row r="1" spans="1:156" x14ac:dyDescent="0.2">
      <c r="A1" s="1" t="s">
        <v>0</v>
      </c>
      <c r="B1" s="5"/>
    </row>
    <row r="2" spans="1:156" x14ac:dyDescent="0.2">
      <c r="A2" s="4" t="s">
        <v>87</v>
      </c>
      <c r="B2" s="6"/>
      <c r="C2"/>
    </row>
    <row r="3" spans="1:156" ht="15.75" customHeight="1" x14ac:dyDescent="0.2">
      <c r="A3" s="3" t="s">
        <v>64</v>
      </c>
      <c r="B3" s="6"/>
      <c r="C3" s="10"/>
      <c r="D3" s="19"/>
      <c r="E3" s="19"/>
      <c r="F3" s="19"/>
      <c r="G3" s="19"/>
      <c r="H3" s="19"/>
    </row>
    <row r="4" spans="1:156" ht="15.75" customHeight="1" x14ac:dyDescent="0.2">
      <c r="A4" s="3"/>
      <c r="B4" s="6"/>
      <c r="C4"/>
      <c r="D4" s="7">
        <v>191</v>
      </c>
      <c r="E4" s="7">
        <v>153</v>
      </c>
      <c r="F4" s="7">
        <v>163</v>
      </c>
      <c r="G4" s="7">
        <v>371</v>
      </c>
      <c r="H4" s="68" t="s">
        <v>38</v>
      </c>
    </row>
    <row r="5" spans="1:156" x14ac:dyDescent="0.2">
      <c r="A5" s="3"/>
      <c r="B5" s="6"/>
      <c r="C5"/>
      <c r="D5" s="7" t="s">
        <v>28</v>
      </c>
      <c r="E5" s="7" t="s">
        <v>20</v>
      </c>
      <c r="F5" s="7" t="s">
        <v>33</v>
      </c>
      <c r="G5" s="7" t="s">
        <v>32</v>
      </c>
      <c r="H5" s="68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</row>
    <row r="6" spans="1:156" x14ac:dyDescent="0.2">
      <c r="A6"/>
      <c r="B6" s="8" t="s">
        <v>59</v>
      </c>
      <c r="C6" s="12"/>
      <c r="D6" s="11">
        <v>0</v>
      </c>
      <c r="E6" s="11">
        <v>0</v>
      </c>
      <c r="F6" s="11">
        <v>0</v>
      </c>
      <c r="G6" s="11">
        <v>0</v>
      </c>
      <c r="H6" s="11">
        <f t="shared" ref="H6:H14" si="0">SUM(D6:G6)</f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</row>
    <row r="7" spans="1:156" x14ac:dyDescent="0.2">
      <c r="A7"/>
      <c r="B7" s="8" t="s">
        <v>60</v>
      </c>
      <c r="C7" s="12"/>
      <c r="D7" s="11">
        <v>0</v>
      </c>
      <c r="E7" s="11">
        <v>0</v>
      </c>
      <c r="F7" s="11">
        <v>0</v>
      </c>
      <c r="G7" s="11">
        <v>0</v>
      </c>
      <c r="H7" s="11">
        <f t="shared" si="0"/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</row>
    <row r="8" spans="1:156" x14ac:dyDescent="0.2">
      <c r="A8"/>
      <c r="B8" s="8" t="s">
        <v>61</v>
      </c>
      <c r="C8" s="12"/>
      <c r="D8" s="11">
        <v>0</v>
      </c>
      <c r="E8" s="11">
        <v>0</v>
      </c>
      <c r="F8" s="11">
        <v>0</v>
      </c>
      <c r="G8" s="11">
        <v>0</v>
      </c>
      <c r="H8" s="11">
        <f t="shared" si="0"/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</row>
    <row r="9" spans="1:156" x14ac:dyDescent="0.2">
      <c r="A9"/>
      <c r="B9" s="8" t="s">
        <v>3</v>
      </c>
      <c r="C9" s="12"/>
      <c r="D9" s="11">
        <v>0</v>
      </c>
      <c r="E9" s="11">
        <v>0</v>
      </c>
      <c r="F9" s="11">
        <v>0</v>
      </c>
      <c r="G9" s="11">
        <v>0</v>
      </c>
      <c r="H9" s="11">
        <f t="shared" si="0"/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</row>
    <row r="10" spans="1:156" x14ac:dyDescent="0.2">
      <c r="A10"/>
      <c r="B10" s="8" t="s">
        <v>4</v>
      </c>
      <c r="C10" s="12"/>
      <c r="D10" s="11">
        <v>0</v>
      </c>
      <c r="E10" s="11">
        <v>0</v>
      </c>
      <c r="F10" s="11">
        <v>0</v>
      </c>
      <c r="G10" s="11">
        <v>0</v>
      </c>
      <c r="H10" s="11">
        <f t="shared" si="0"/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x14ac:dyDescent="0.2">
      <c r="A11"/>
      <c r="B11" s="8" t="s">
        <v>5</v>
      </c>
      <c r="C11" s="12"/>
      <c r="D11" s="11">
        <v>0</v>
      </c>
      <c r="E11" s="11">
        <v>0</v>
      </c>
      <c r="F11" s="11">
        <v>0</v>
      </c>
      <c r="G11" s="11">
        <v>0</v>
      </c>
      <c r="H11" s="11">
        <f t="shared" si="0"/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x14ac:dyDescent="0.2">
      <c r="A12"/>
      <c r="B12" s="8" t="s">
        <v>6</v>
      </c>
      <c r="C12" s="12"/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x14ac:dyDescent="0.2">
      <c r="A13"/>
      <c r="B13" s="8" t="s">
        <v>7</v>
      </c>
      <c r="C13" s="12"/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x14ac:dyDescent="0.2">
      <c r="A14"/>
      <c r="B14" s="8" t="s">
        <v>34</v>
      </c>
      <c r="C14" s="12"/>
      <c r="D14" s="11">
        <v>0</v>
      </c>
      <c r="E14" s="11">
        <v>0</v>
      </c>
      <c r="F14" s="11">
        <v>0</v>
      </c>
      <c r="G14" s="11">
        <v>0</v>
      </c>
      <c r="H14" s="11">
        <f t="shared" si="0"/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x14ac:dyDescent="0.2">
      <c r="A15"/>
      <c r="B15" s="8"/>
      <c r="C15" s="12"/>
      <c r="D15" s="14">
        <f>SUM(D6:D14)</f>
        <v>0</v>
      </c>
      <c r="E15" s="14">
        <f>SUM(E6:E14)</f>
        <v>0</v>
      </c>
      <c r="F15" s="14">
        <f>SUM(F6:F14)</f>
        <v>0</v>
      </c>
      <c r="G15" s="14">
        <f>SUM(G6:G14)</f>
        <v>0</v>
      </c>
      <c r="H15" s="14">
        <f>SUM(H6:H14)</f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ht="5.25" customHeight="1" x14ac:dyDescent="0.2">
      <c r="A16"/>
      <c r="B16" s="8"/>
      <c r="C16" s="12"/>
      <c r="D16" s="11"/>
      <c r="E16" s="11"/>
      <c r="F16" s="11"/>
      <c r="G16" s="11"/>
      <c r="H16" s="1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x14ac:dyDescent="0.2">
      <c r="A17"/>
      <c r="B17" s="8" t="s">
        <v>22</v>
      </c>
      <c r="C17" s="12"/>
      <c r="D17" s="11">
        <v>0</v>
      </c>
      <c r="E17" s="11">
        <v>0</v>
      </c>
      <c r="F17" s="11">
        <v>0</v>
      </c>
      <c r="G17" s="11">
        <v>0</v>
      </c>
      <c r="H17" s="11">
        <f>SUM(D17:G17)</f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x14ac:dyDescent="0.2">
      <c r="A18"/>
      <c r="B18" s="8" t="s">
        <v>13</v>
      </c>
      <c r="C18" s="12"/>
      <c r="D18" s="11">
        <v>0</v>
      </c>
      <c r="E18" s="11">
        <v>0</v>
      </c>
      <c r="F18" s="11">
        <v>0</v>
      </c>
      <c r="G18" s="11">
        <v>0</v>
      </c>
      <c r="H18" s="11">
        <f>SUM(D18:G18)</f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x14ac:dyDescent="0.2">
      <c r="A19"/>
      <c r="B19" s="8"/>
      <c r="C19" s="12"/>
      <c r="D19" s="14">
        <f>SUM(D17:D18)</f>
        <v>0</v>
      </c>
      <c r="E19" s="14">
        <f>SUM(E17:E18)</f>
        <v>0</v>
      </c>
      <c r="F19" s="14">
        <f>SUM(F17:F18)</f>
        <v>0</v>
      </c>
      <c r="G19" s="14">
        <f>SUM(G17:G18)</f>
        <v>0</v>
      </c>
      <c r="H19" s="14">
        <f>SUM(H17:H18)</f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ht="7.5" customHeight="1" x14ac:dyDescent="0.2">
      <c r="A20"/>
      <c r="B20" s="8"/>
      <c r="C20" s="12"/>
      <c r="D20" s="11"/>
      <c r="E20" s="11"/>
      <c r="F20" s="11"/>
      <c r="G20" s="11"/>
      <c r="H20" s="11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x14ac:dyDescent="0.2">
      <c r="A21"/>
      <c r="B21" s="8" t="s">
        <v>74</v>
      </c>
      <c r="C21" s="12"/>
      <c r="D21" s="11">
        <v>0</v>
      </c>
      <c r="E21" s="11">
        <v>0</v>
      </c>
      <c r="F21" s="11">
        <v>0</v>
      </c>
      <c r="G21" s="11">
        <v>0</v>
      </c>
      <c r="H21" s="11">
        <f>SUM(D21:G21)</f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x14ac:dyDescent="0.2">
      <c r="A22"/>
      <c r="B22" s="8" t="s">
        <v>75</v>
      </c>
      <c r="C22" s="12"/>
      <c r="D22" s="11">
        <v>0</v>
      </c>
      <c r="E22" s="11">
        <v>0</v>
      </c>
      <c r="F22" s="11">
        <v>0</v>
      </c>
      <c r="G22" s="11">
        <v>0</v>
      </c>
      <c r="H22" s="11">
        <f>SUM(D22:G22)</f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x14ac:dyDescent="0.2">
      <c r="A23"/>
      <c r="B23" s="8" t="s">
        <v>16</v>
      </c>
      <c r="C23" s="12"/>
      <c r="D23" s="11">
        <v>0</v>
      </c>
      <c r="E23" s="11">
        <v>0</v>
      </c>
      <c r="F23" s="11">
        <v>0</v>
      </c>
      <c r="G23" s="11">
        <v>0</v>
      </c>
      <c r="H23" s="11">
        <f>SUM(D23:G23)</f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x14ac:dyDescent="0.2">
      <c r="A24"/>
      <c r="B24" s="8"/>
      <c r="C24" s="12"/>
      <c r="D24" s="14">
        <f>SUM(D21:D23)</f>
        <v>0</v>
      </c>
      <c r="E24" s="14">
        <f>SUM(E21:E23)</f>
        <v>0</v>
      </c>
      <c r="F24" s="14">
        <f>SUM(F21:F23)</f>
        <v>0</v>
      </c>
      <c r="G24" s="14">
        <f>SUM(G21:G23)</f>
        <v>0</v>
      </c>
      <c r="H24" s="14">
        <f>SUM(H21:H23)</f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</row>
    <row r="25" spans="1:156" ht="5.25" customHeight="1" x14ac:dyDescent="0.2">
      <c r="A25"/>
      <c r="B25" s="8"/>
      <c r="C25" s="12"/>
      <c r="D25" s="11"/>
      <c r="E25" s="11"/>
      <c r="F25" s="11"/>
      <c r="G25" s="11"/>
      <c r="H25" s="11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</row>
    <row r="26" spans="1:156" x14ac:dyDescent="0.2">
      <c r="A26"/>
      <c r="B26" s="8" t="s">
        <v>8</v>
      </c>
      <c r="C26" s="12"/>
      <c r="D26" s="11">
        <v>0</v>
      </c>
      <c r="E26" s="11">
        <v>0</v>
      </c>
      <c r="F26" s="11">
        <v>0</v>
      </c>
      <c r="G26" s="11">
        <v>0</v>
      </c>
      <c r="H26" s="11">
        <f t="shared" ref="H26:H37" si="1">SUM(D26:G26)</f>
        <v>0</v>
      </c>
    </row>
    <row r="27" spans="1:156" x14ac:dyDescent="0.2">
      <c r="A27"/>
      <c r="B27" s="8" t="s">
        <v>9</v>
      </c>
      <c r="C27" s="12"/>
      <c r="D27" s="11">
        <v>0</v>
      </c>
      <c r="E27" s="11">
        <v>0</v>
      </c>
      <c r="F27" s="11">
        <v>0</v>
      </c>
      <c r="G27" s="11">
        <v>0</v>
      </c>
      <c r="H27" s="11">
        <f t="shared" si="1"/>
        <v>0</v>
      </c>
    </row>
    <row r="28" spans="1:156" x14ac:dyDescent="0.2">
      <c r="A28"/>
      <c r="B28" s="8" t="s">
        <v>10</v>
      </c>
      <c r="C28" s="12"/>
      <c r="D28" s="11">
        <v>0</v>
      </c>
      <c r="E28" s="11">
        <v>0</v>
      </c>
      <c r="F28" s="11">
        <v>0</v>
      </c>
      <c r="G28" s="11">
        <v>0</v>
      </c>
      <c r="H28" s="11">
        <f t="shared" si="1"/>
        <v>0</v>
      </c>
    </row>
    <row r="29" spans="1:156" x14ac:dyDescent="0.2">
      <c r="A29"/>
      <c r="B29" s="8" t="s">
        <v>11</v>
      </c>
      <c r="C29" s="12"/>
      <c r="D29" s="11">
        <v>0</v>
      </c>
      <c r="E29" s="11">
        <v>0</v>
      </c>
      <c r="F29" s="11">
        <v>0</v>
      </c>
      <c r="G29" s="11">
        <v>0</v>
      </c>
      <c r="H29" s="11">
        <f t="shared" si="1"/>
        <v>0</v>
      </c>
    </row>
    <row r="30" spans="1:156" x14ac:dyDescent="0.2">
      <c r="A30"/>
      <c r="B30" s="9" t="s">
        <v>35</v>
      </c>
      <c r="C30" s="12"/>
      <c r="D30" s="11">
        <v>0</v>
      </c>
      <c r="E30" s="11">
        <v>0</v>
      </c>
      <c r="F30" s="11">
        <v>0</v>
      </c>
      <c r="G30" s="11">
        <v>0</v>
      </c>
      <c r="H30" s="11">
        <f t="shared" si="1"/>
        <v>0</v>
      </c>
    </row>
    <row r="31" spans="1:156" x14ac:dyDescent="0.2">
      <c r="A31"/>
      <c r="B31" s="8" t="s">
        <v>14</v>
      </c>
      <c r="C31" s="12"/>
      <c r="D31" s="11">
        <v>0</v>
      </c>
      <c r="E31" s="11">
        <v>0</v>
      </c>
      <c r="F31" s="11">
        <v>0</v>
      </c>
      <c r="G31" s="11">
        <v>0</v>
      </c>
      <c r="H31" s="11">
        <f t="shared" si="1"/>
        <v>0</v>
      </c>
    </row>
    <row r="32" spans="1:156" x14ac:dyDescent="0.2">
      <c r="A32"/>
      <c r="B32" s="8" t="s">
        <v>15</v>
      </c>
      <c r="C32" s="12"/>
      <c r="D32" s="11">
        <v>0</v>
      </c>
      <c r="E32" s="11">
        <v>0</v>
      </c>
      <c r="F32" s="11">
        <v>0</v>
      </c>
      <c r="G32" s="11">
        <v>0</v>
      </c>
      <c r="H32" s="11">
        <f t="shared" si="1"/>
        <v>0</v>
      </c>
    </row>
    <row r="33" spans="1:8" x14ac:dyDescent="0.2">
      <c r="A33"/>
      <c r="B33" s="8" t="s">
        <v>71</v>
      </c>
      <c r="C33" s="12"/>
      <c r="D33" s="11">
        <v>0</v>
      </c>
      <c r="E33" s="11">
        <v>0</v>
      </c>
      <c r="F33" s="11">
        <v>0</v>
      </c>
      <c r="G33" s="11">
        <v>0</v>
      </c>
      <c r="H33" s="11">
        <f t="shared" si="1"/>
        <v>0</v>
      </c>
    </row>
    <row r="34" spans="1:8" x14ac:dyDescent="0.2">
      <c r="A34"/>
      <c r="B34" s="8" t="s">
        <v>27</v>
      </c>
      <c r="C34" s="12"/>
      <c r="D34" s="11">
        <v>0</v>
      </c>
      <c r="E34" s="11">
        <v>0</v>
      </c>
      <c r="F34" s="11">
        <v>0</v>
      </c>
      <c r="G34" s="11">
        <v>0</v>
      </c>
      <c r="H34" s="11">
        <f t="shared" si="1"/>
        <v>0</v>
      </c>
    </row>
    <row r="35" spans="1:8" x14ac:dyDescent="0.2">
      <c r="A35"/>
      <c r="B35" s="8" t="s">
        <v>26</v>
      </c>
      <c r="C35" s="12"/>
      <c r="D35" s="11">
        <v>0</v>
      </c>
      <c r="E35" s="11">
        <v>0</v>
      </c>
      <c r="F35" s="11">
        <v>0</v>
      </c>
      <c r="G35" s="11">
        <v>0</v>
      </c>
      <c r="H35" s="11">
        <f t="shared" si="1"/>
        <v>0</v>
      </c>
    </row>
    <row r="36" spans="1:8" x14ac:dyDescent="0.2">
      <c r="A36"/>
      <c r="B36" s="8" t="s">
        <v>66</v>
      </c>
      <c r="C36" s="12"/>
      <c r="D36" s="11">
        <v>0</v>
      </c>
      <c r="E36" s="11">
        <v>0</v>
      </c>
      <c r="F36" s="11">
        <v>0</v>
      </c>
      <c r="G36" s="11">
        <v>0</v>
      </c>
      <c r="H36" s="11">
        <f t="shared" si="1"/>
        <v>0</v>
      </c>
    </row>
    <row r="37" spans="1:8" x14ac:dyDescent="0.2">
      <c r="A37"/>
      <c r="B37" s="8" t="s">
        <v>65</v>
      </c>
      <c r="C37" s="12"/>
      <c r="D37" s="11">
        <v>0</v>
      </c>
      <c r="E37" s="11">
        <v>0</v>
      </c>
      <c r="F37" s="11">
        <v>0</v>
      </c>
      <c r="G37" s="11">
        <v>0</v>
      </c>
      <c r="H37" s="11">
        <f t="shared" si="1"/>
        <v>0</v>
      </c>
    </row>
    <row r="38" spans="1:8" x14ac:dyDescent="0.2">
      <c r="A38"/>
      <c r="B38" s="9"/>
      <c r="C38" s="11"/>
      <c r="D38" s="15">
        <f>SUM(D26:D37)</f>
        <v>0</v>
      </c>
      <c r="E38" s="15">
        <f>SUM(E26:E37)</f>
        <v>0</v>
      </c>
      <c r="F38" s="15">
        <f>SUM(F26:F37)</f>
        <v>0</v>
      </c>
      <c r="G38" s="15">
        <f>SUM(G26:G37)</f>
        <v>0</v>
      </c>
      <c r="H38" s="15">
        <f>SUM(H26:H37)</f>
        <v>0</v>
      </c>
    </row>
    <row r="39" spans="1:8" ht="5.25" customHeight="1" x14ac:dyDescent="0.2">
      <c r="A39"/>
      <c r="B39" s="8"/>
      <c r="C39" s="12"/>
      <c r="D39" s="12"/>
      <c r="E39" s="12"/>
      <c r="F39" s="12"/>
      <c r="G39" s="12"/>
      <c r="H39" s="12"/>
    </row>
    <row r="40" spans="1:8" x14ac:dyDescent="0.2">
      <c r="A40"/>
      <c r="B40" s="8" t="s">
        <v>77</v>
      </c>
      <c r="C40" s="12"/>
      <c r="D40" s="11">
        <v>0</v>
      </c>
      <c r="E40" s="11">
        <v>0</v>
      </c>
      <c r="F40" s="11">
        <v>0</v>
      </c>
      <c r="G40" s="11">
        <v>0</v>
      </c>
      <c r="H40" s="11">
        <f>SUM(D40:G40)</f>
        <v>0</v>
      </c>
    </row>
    <row r="41" spans="1:8" x14ac:dyDescent="0.2">
      <c r="A41"/>
      <c r="B41" s="8" t="s">
        <v>17</v>
      </c>
      <c r="C41" s="12"/>
      <c r="D41" s="11">
        <v>0</v>
      </c>
      <c r="E41" s="11">
        <v>0</v>
      </c>
      <c r="F41" s="11">
        <v>0</v>
      </c>
      <c r="G41" s="11">
        <v>0</v>
      </c>
      <c r="H41" s="11">
        <f>SUM(D41:G41)</f>
        <v>0</v>
      </c>
    </row>
    <row r="42" spans="1:8" x14ac:dyDescent="0.2">
      <c r="A42"/>
      <c r="B42"/>
      <c r="C42" s="12"/>
      <c r="D42" s="14">
        <f>SUM(D40:D41)</f>
        <v>0</v>
      </c>
      <c r="E42" s="14">
        <f>SUM(E40:E41)</f>
        <v>0</v>
      </c>
      <c r="F42" s="14">
        <f>SUM(F40:F41)</f>
        <v>0</v>
      </c>
      <c r="G42" s="14">
        <f>SUM(G40:G41)</f>
        <v>0</v>
      </c>
      <c r="H42" s="14">
        <f>SUM(H40:H41)</f>
        <v>0</v>
      </c>
    </row>
    <row r="43" spans="1:8" ht="24" customHeight="1" thickBot="1" x14ac:dyDescent="0.25">
      <c r="C43" s="13"/>
      <c r="D43" s="17">
        <f>SUM(D15+D19+D24+D38+D42)</f>
        <v>0</v>
      </c>
      <c r="E43" s="17">
        <f>SUM(E15+E19+E24+E38+E42)</f>
        <v>0</v>
      </c>
      <c r="F43" s="17">
        <f>SUM(F15+F19+F24+F38+F42)</f>
        <v>0</v>
      </c>
      <c r="G43" s="17">
        <f>SUM(G15+G19+G24+G38+G42)</f>
        <v>0</v>
      </c>
      <c r="H43" s="17">
        <f>SUM(H15+H19+H24+H38+H42)</f>
        <v>0</v>
      </c>
    </row>
    <row r="44" spans="1:8" ht="14.25" thickTop="1" thickBot="1" x14ac:dyDescent="0.25">
      <c r="C44" s="16"/>
      <c r="D44" s="16"/>
      <c r="E44" s="16"/>
      <c r="F44" s="16"/>
      <c r="G44" s="16"/>
      <c r="H44" s="17">
        <f>SUM(D43:G43)</f>
        <v>0</v>
      </c>
    </row>
    <row r="45" spans="1:8" ht="13.5" thickTop="1" x14ac:dyDescent="0.2">
      <c r="C45" s="16"/>
      <c r="D45" s="16"/>
      <c r="E45" s="16"/>
      <c r="F45" s="16"/>
      <c r="G45" s="16"/>
      <c r="H45" s="16"/>
    </row>
    <row r="46" spans="1:8" x14ac:dyDescent="0.2">
      <c r="C46" s="16"/>
      <c r="D46" s="16"/>
      <c r="E46" s="16"/>
      <c r="F46" s="16"/>
      <c r="G46" s="16"/>
      <c r="H46" s="16"/>
    </row>
    <row r="47" spans="1:8" x14ac:dyDescent="0.2">
      <c r="C47" s="16"/>
      <c r="D47" s="16"/>
      <c r="E47" s="16"/>
      <c r="F47" s="16"/>
      <c r="G47" s="16"/>
      <c r="H47" s="16"/>
    </row>
    <row r="48" spans="1:8" x14ac:dyDescent="0.2">
      <c r="C48" s="16"/>
      <c r="D48" s="16"/>
      <c r="E48" s="16"/>
      <c r="F48" s="16"/>
      <c r="G48" s="16"/>
      <c r="H48" s="16"/>
    </row>
    <row r="49" spans="3:8" x14ac:dyDescent="0.2">
      <c r="C49" s="16"/>
      <c r="D49" s="16"/>
      <c r="E49" s="16"/>
      <c r="F49" s="16"/>
      <c r="G49" s="16"/>
      <c r="H49" s="16"/>
    </row>
  </sheetData>
  <mergeCells count="1">
    <mergeCell ref="H4:H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47"/>
  <sheetViews>
    <sheetView workbookViewId="0">
      <selection activeCell="D44" sqref="D44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4" width="9.28515625" style="2" customWidth="1"/>
    <col min="5" max="5" width="9.42578125" style="2" customWidth="1"/>
    <col min="6" max="6" width="8.7109375" style="2" customWidth="1"/>
    <col min="7" max="10" width="8.28515625" style="2" customWidth="1"/>
    <col min="11" max="11" width="10.140625" style="2" customWidth="1"/>
    <col min="12" max="12" width="10.42578125" style="2" customWidth="1"/>
    <col min="13" max="220" width="11.42578125" style="2" customWidth="1"/>
    <col min="221" max="16384" width="8.85546875" style="2"/>
  </cols>
  <sheetData>
    <row r="1" spans="1:157" x14ac:dyDescent="0.2">
      <c r="A1" s="1" t="s">
        <v>0</v>
      </c>
      <c r="B1" s="5"/>
    </row>
    <row r="2" spans="1:157" x14ac:dyDescent="0.2">
      <c r="A2" s="4" t="s">
        <v>81</v>
      </c>
      <c r="B2" s="6"/>
      <c r="C2"/>
    </row>
    <row r="3" spans="1:157" ht="15.75" customHeight="1" x14ac:dyDescent="0.2">
      <c r="A3" s="3" t="s">
        <v>88</v>
      </c>
      <c r="B3" s="6"/>
      <c r="C3" s="10"/>
      <c r="D3" s="19"/>
      <c r="E3" s="19"/>
      <c r="F3" s="19"/>
      <c r="G3" s="19"/>
      <c r="H3" s="19"/>
      <c r="I3" s="19"/>
      <c r="J3" s="19"/>
      <c r="K3" s="19"/>
      <c r="L3" s="19"/>
    </row>
    <row r="4" spans="1:157" ht="15.75" customHeight="1" x14ac:dyDescent="0.2">
      <c r="A4" s="3"/>
      <c r="B4" s="6"/>
      <c r="C4"/>
      <c r="D4" s="7">
        <v>301</v>
      </c>
      <c r="E4" s="7">
        <v>311</v>
      </c>
      <c r="F4" s="7">
        <v>312</v>
      </c>
      <c r="G4" s="7">
        <v>313</v>
      </c>
      <c r="H4" s="7">
        <v>314</v>
      </c>
      <c r="I4" s="7">
        <v>315</v>
      </c>
      <c r="J4" s="7">
        <v>401</v>
      </c>
      <c r="K4" s="7">
        <v>401</v>
      </c>
      <c r="L4" s="68" t="s">
        <v>38</v>
      </c>
    </row>
    <row r="5" spans="1:157" x14ac:dyDescent="0.2">
      <c r="A5" s="3"/>
      <c r="B5" s="6"/>
      <c r="C5"/>
      <c r="D5" s="7" t="s">
        <v>29</v>
      </c>
      <c r="E5" s="7" t="s">
        <v>44</v>
      </c>
      <c r="F5" s="7" t="s">
        <v>45</v>
      </c>
      <c r="G5" s="7" t="s">
        <v>2</v>
      </c>
      <c r="H5" s="7" t="s">
        <v>78</v>
      </c>
      <c r="I5" s="7" t="s">
        <v>4</v>
      </c>
      <c r="J5" s="7" t="s">
        <v>79</v>
      </c>
      <c r="K5" s="7" t="s">
        <v>80</v>
      </c>
      <c r="L5" s="6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</row>
    <row r="6" spans="1:157" x14ac:dyDescent="0.2">
      <c r="A6"/>
      <c r="B6" s="8" t="s">
        <v>59</v>
      </c>
      <c r="C6" s="12"/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f t="shared" ref="L6:L14" si="0">SUM(D6:K6)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</row>
    <row r="7" spans="1:157" x14ac:dyDescent="0.2">
      <c r="A7"/>
      <c r="B7" s="8" t="s">
        <v>60</v>
      </c>
      <c r="C7" s="1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f t="shared" si="0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</row>
    <row r="8" spans="1:157" x14ac:dyDescent="0.2">
      <c r="A8"/>
      <c r="B8" s="8" t="s">
        <v>61</v>
      </c>
      <c r="C8" s="12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f t="shared" si="0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</row>
    <row r="9" spans="1:157" x14ac:dyDescent="0.2">
      <c r="A9"/>
      <c r="B9" s="8" t="s">
        <v>3</v>
      </c>
      <c r="C9" s="12"/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f t="shared" si="0"/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</row>
    <row r="10" spans="1:157" x14ac:dyDescent="0.2">
      <c r="A10"/>
      <c r="B10" s="8" t="s">
        <v>4</v>
      </c>
      <c r="C10" s="12"/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 t="shared" si="0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</row>
    <row r="11" spans="1:157" x14ac:dyDescent="0.2">
      <c r="A11"/>
      <c r="B11" s="8" t="s">
        <v>5</v>
      </c>
      <c r="C11" s="12"/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f t="shared" si="0"/>
        <v>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</row>
    <row r="12" spans="1:157" x14ac:dyDescent="0.2">
      <c r="A12"/>
      <c r="B12" s="8" t="s">
        <v>6</v>
      </c>
      <c r="C12" s="12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</row>
    <row r="13" spans="1:157" x14ac:dyDescent="0.2">
      <c r="A13"/>
      <c r="B13" s="8" t="s">
        <v>7</v>
      </c>
      <c r="C13" s="12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</row>
    <row r="14" spans="1:157" x14ac:dyDescent="0.2">
      <c r="A14"/>
      <c r="B14" s="8" t="s">
        <v>70</v>
      </c>
      <c r="C14" s="12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f t="shared" si="0"/>
        <v>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</row>
    <row r="15" spans="1:157" x14ac:dyDescent="0.2">
      <c r="A15"/>
      <c r="B15" s="8"/>
      <c r="C15" s="12"/>
      <c r="D15" s="14">
        <f t="shared" ref="D15:L15" si="1">SUM(D6:D14)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</row>
    <row r="16" spans="1:157" ht="5.25" customHeight="1" x14ac:dyDescent="0.2">
      <c r="A16"/>
      <c r="B16" s="8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</row>
    <row r="17" spans="1:157" x14ac:dyDescent="0.2">
      <c r="A17"/>
      <c r="B17" s="8" t="s">
        <v>22</v>
      </c>
      <c r="C17" s="12"/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f>SUM(D17:K17)</f>
        <v>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</row>
    <row r="18" spans="1:157" x14ac:dyDescent="0.2">
      <c r="A18"/>
      <c r="B18" s="8" t="s">
        <v>13</v>
      </c>
      <c r="C18" s="12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f>SUM(D18:K18)</f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</row>
    <row r="19" spans="1:157" x14ac:dyDescent="0.2">
      <c r="A19"/>
      <c r="B19" s="8"/>
      <c r="C19" s="12"/>
      <c r="D19" s="14">
        <f t="shared" ref="D19:L19" si="2">SUM(D17:D18)</f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>SUM(H17:H18)</f>
        <v>0</v>
      </c>
      <c r="I19" s="14">
        <f>SUM(I17:I18)</f>
        <v>0</v>
      </c>
      <c r="J19" s="14">
        <f>SUM(J17:J18)</f>
        <v>0</v>
      </c>
      <c r="K19" s="14">
        <f t="shared" si="2"/>
        <v>0</v>
      </c>
      <c r="L19" s="14">
        <f t="shared" si="2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</row>
    <row r="20" spans="1:157" ht="7.5" customHeight="1" x14ac:dyDescent="0.2">
      <c r="A20"/>
      <c r="B20" s="8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</row>
    <row r="21" spans="1:157" x14ac:dyDescent="0.2">
      <c r="A21"/>
      <c r="B21" s="8" t="s">
        <v>74</v>
      </c>
      <c r="C21" s="12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f>SUM(D21:K21)</f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</row>
    <row r="22" spans="1:157" x14ac:dyDescent="0.2">
      <c r="A22"/>
      <c r="B22" s="8"/>
      <c r="C22" s="12"/>
      <c r="D22" s="14">
        <f t="shared" ref="D22:L22" si="3">SUM(D21:D21)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14">
        <f t="shared" si="3"/>
        <v>0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</row>
    <row r="23" spans="1:157" ht="5.25" customHeight="1" x14ac:dyDescent="0.2">
      <c r="A23"/>
      <c r="B23" s="8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</row>
    <row r="24" spans="1:157" x14ac:dyDescent="0.2">
      <c r="A24"/>
      <c r="B24" s="8" t="s">
        <v>8</v>
      </c>
      <c r="C24" s="12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ref="L24:L35" si="4">SUM(D24:K24)</f>
        <v>0</v>
      </c>
    </row>
    <row r="25" spans="1:157" x14ac:dyDescent="0.2">
      <c r="A25"/>
      <c r="B25" s="8" t="s">
        <v>9</v>
      </c>
      <c r="C25" s="12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f t="shared" si="4"/>
        <v>0</v>
      </c>
    </row>
    <row r="26" spans="1:157" x14ac:dyDescent="0.2">
      <c r="A26"/>
      <c r="B26" s="8" t="s">
        <v>73</v>
      </c>
      <c r="C26" s="12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f t="shared" si="4"/>
        <v>0</v>
      </c>
    </row>
    <row r="27" spans="1:157" x14ac:dyDescent="0.2">
      <c r="A27"/>
      <c r="B27" s="8" t="s">
        <v>12</v>
      </c>
      <c r="C27" s="12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f t="shared" si="4"/>
        <v>0</v>
      </c>
    </row>
    <row r="28" spans="1:157" x14ac:dyDescent="0.2">
      <c r="A28"/>
      <c r="B28" s="8" t="s">
        <v>15</v>
      </c>
      <c r="C28" s="12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f t="shared" si="4"/>
        <v>0</v>
      </c>
    </row>
    <row r="29" spans="1:157" x14ac:dyDescent="0.2">
      <c r="A29"/>
      <c r="B29" s="8" t="s">
        <v>23</v>
      </c>
      <c r="C29" s="12"/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f t="shared" si="4"/>
        <v>0</v>
      </c>
    </row>
    <row r="30" spans="1:157" x14ac:dyDescent="0.2">
      <c r="A30"/>
      <c r="B30" s="8" t="s">
        <v>27</v>
      </c>
      <c r="C30" s="12"/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f t="shared" si="4"/>
        <v>0</v>
      </c>
    </row>
    <row r="31" spans="1:157" x14ac:dyDescent="0.2">
      <c r="A31"/>
      <c r="B31" s="8" t="s">
        <v>25</v>
      </c>
      <c r="C31" s="12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si="4"/>
        <v>0</v>
      </c>
    </row>
    <row r="32" spans="1:157" x14ac:dyDescent="0.2">
      <c r="A32"/>
      <c r="B32" s="8" t="s">
        <v>72</v>
      </c>
      <c r="C32" s="12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 t="shared" si="4"/>
        <v>0</v>
      </c>
    </row>
    <row r="33" spans="1:13" x14ac:dyDescent="0.2">
      <c r="A33"/>
      <c r="B33" s="8" t="s">
        <v>21</v>
      </c>
      <c r="C33" s="12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 t="shared" si="4"/>
        <v>0</v>
      </c>
    </row>
    <row r="34" spans="1:13" x14ac:dyDescent="0.2">
      <c r="A34"/>
      <c r="B34" s="8" t="s">
        <v>66</v>
      </c>
      <c r="C34" s="12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f t="shared" si="4"/>
        <v>0</v>
      </c>
    </row>
    <row r="35" spans="1:13" x14ac:dyDescent="0.2">
      <c r="A35"/>
      <c r="B35" s="8" t="s">
        <v>65</v>
      </c>
      <c r="C35" s="12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f t="shared" si="4"/>
        <v>0</v>
      </c>
    </row>
    <row r="36" spans="1:13" x14ac:dyDescent="0.2">
      <c r="A36"/>
      <c r="B36" s="9"/>
      <c r="C36" s="11"/>
      <c r="D36" s="15">
        <f t="shared" ref="D36:L36" si="5">SUM(D24:D35)</f>
        <v>0</v>
      </c>
      <c r="E36" s="15">
        <f t="shared" si="5"/>
        <v>0</v>
      </c>
      <c r="F36" s="15">
        <f t="shared" si="5"/>
        <v>0</v>
      </c>
      <c r="G36" s="15">
        <f t="shared" si="5"/>
        <v>0</v>
      </c>
      <c r="H36" s="15">
        <f t="shared" si="5"/>
        <v>0</v>
      </c>
      <c r="I36" s="15">
        <f t="shared" si="5"/>
        <v>0</v>
      </c>
      <c r="J36" s="15">
        <f t="shared" si="5"/>
        <v>0</v>
      </c>
      <c r="K36" s="15">
        <f t="shared" si="5"/>
        <v>0</v>
      </c>
      <c r="L36" s="15">
        <f t="shared" si="5"/>
        <v>0</v>
      </c>
    </row>
    <row r="37" spans="1:13" ht="5.25" customHeight="1" x14ac:dyDescent="0.2">
      <c r="A37"/>
      <c r="B37" s="8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3" x14ac:dyDescent="0.2">
      <c r="A38"/>
      <c r="B38" s="8" t="s">
        <v>77</v>
      </c>
      <c r="C38" s="12"/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f>SUM(D38:K38)</f>
        <v>0</v>
      </c>
    </row>
    <row r="39" spans="1:13" x14ac:dyDescent="0.2">
      <c r="A39"/>
      <c r="B39" s="8" t="s">
        <v>17</v>
      </c>
      <c r="C39" s="12"/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f>SUM(D39:K39)</f>
        <v>0</v>
      </c>
    </row>
    <row r="40" spans="1:13" x14ac:dyDescent="0.2">
      <c r="A40"/>
      <c r="B40"/>
      <c r="C40" s="12"/>
      <c r="D40" s="14">
        <f t="shared" ref="D40:L40" si="6">SUM(D38:D39)</f>
        <v>0</v>
      </c>
      <c r="E40" s="14">
        <f t="shared" si="6"/>
        <v>0</v>
      </c>
      <c r="F40" s="14">
        <f t="shared" si="6"/>
        <v>0</v>
      </c>
      <c r="G40" s="14">
        <f t="shared" si="6"/>
        <v>0</v>
      </c>
      <c r="H40" s="14">
        <f t="shared" si="6"/>
        <v>0</v>
      </c>
      <c r="I40" s="14">
        <f t="shared" si="6"/>
        <v>0</v>
      </c>
      <c r="J40" s="14">
        <f t="shared" si="6"/>
        <v>0</v>
      </c>
      <c r="K40" s="14">
        <f t="shared" si="6"/>
        <v>0</v>
      </c>
      <c r="L40" s="14">
        <f t="shared" si="6"/>
        <v>0</v>
      </c>
    </row>
    <row r="41" spans="1:13" ht="24" customHeight="1" thickBot="1" x14ac:dyDescent="0.25">
      <c r="C41" s="11"/>
      <c r="D41" s="17">
        <f t="shared" ref="D41:L41" si="7">SUM(D15+D19+D22+D36+D40)</f>
        <v>0</v>
      </c>
      <c r="E41" s="17">
        <f t="shared" si="7"/>
        <v>0</v>
      </c>
      <c r="F41" s="17">
        <f t="shared" si="7"/>
        <v>0</v>
      </c>
      <c r="G41" s="17">
        <f t="shared" si="7"/>
        <v>0</v>
      </c>
      <c r="H41" s="17">
        <f t="shared" si="7"/>
        <v>0</v>
      </c>
      <c r="I41" s="17">
        <f t="shared" si="7"/>
        <v>0</v>
      </c>
      <c r="J41" s="17">
        <f t="shared" si="7"/>
        <v>0</v>
      </c>
      <c r="K41" s="17">
        <f t="shared" si="7"/>
        <v>0</v>
      </c>
      <c r="L41" s="17">
        <f t="shared" si="7"/>
        <v>0</v>
      </c>
      <c r="M41" s="20"/>
    </row>
    <row r="42" spans="1:13" ht="13.5" thickTop="1" x14ac:dyDescent="0.2">
      <c r="C42" s="12"/>
      <c r="D42" s="16"/>
      <c r="E42" s="16"/>
      <c r="F42" s="16"/>
      <c r="G42" s="16"/>
      <c r="H42" s="16"/>
      <c r="I42" s="16"/>
      <c r="J42" s="16"/>
      <c r="K42" s="16"/>
      <c r="L42" s="16"/>
    </row>
    <row r="43" spans="1:13" x14ac:dyDescent="0.2">
      <c r="C43" s="12"/>
      <c r="D43" s="16"/>
      <c r="E43" s="16"/>
      <c r="F43" s="16"/>
      <c r="G43" s="16"/>
      <c r="H43" s="16"/>
      <c r="I43" s="16"/>
      <c r="J43" s="16"/>
      <c r="K43" s="16"/>
      <c r="L43" s="16"/>
    </row>
    <row r="44" spans="1:13" x14ac:dyDescent="0.2">
      <c r="C44" s="12"/>
      <c r="D44" s="16"/>
      <c r="E44" s="16"/>
      <c r="F44" s="16"/>
      <c r="G44" s="16"/>
      <c r="H44" s="16"/>
      <c r="I44" s="16"/>
      <c r="J44" s="16"/>
      <c r="K44" s="16"/>
      <c r="L44" s="16"/>
    </row>
    <row r="45" spans="1:13" x14ac:dyDescent="0.2">
      <c r="C45" s="12"/>
      <c r="D45" s="16"/>
      <c r="E45" s="16"/>
      <c r="F45" s="16"/>
      <c r="G45" s="16"/>
      <c r="H45" s="16"/>
      <c r="I45" s="16"/>
      <c r="J45" s="16"/>
      <c r="K45" s="16"/>
      <c r="L45" s="16"/>
    </row>
    <row r="46" spans="1:13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3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</row>
  </sheetData>
  <mergeCells count="1">
    <mergeCell ref="L4:L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exp line dept</vt:lpstr>
      <vt:lpstr>exp_line office</vt:lpstr>
      <vt:lpstr>instructions_campus</vt:lpstr>
      <vt:lpstr>2017</vt:lpstr>
      <vt:lpstr>2018-2022</vt:lpstr>
      <vt:lpstr>administration</vt:lpstr>
      <vt:lpstr>student services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Maridell Edwin</cp:lastModifiedBy>
  <cp:lastPrinted>2016-09-30T04:36:24Z</cp:lastPrinted>
  <dcterms:created xsi:type="dcterms:W3CDTF">2007-01-10T04:58:50Z</dcterms:created>
  <dcterms:modified xsi:type="dcterms:W3CDTF">2020-11-19T23:41:34Z</dcterms:modified>
</cp:coreProperties>
</file>